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 Id="rId4" Type="http://schemas.openxmlformats.org/officeDocument/2006/relationships/custom-properties" Target="docProps/custom.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codeName="ThisWorkbook" checkCompatibility="1"/>
  <mc:AlternateContent xmlns:mc="http://schemas.openxmlformats.org/markup-compatibility/2006">
    <mc:Choice Requires="x15">
      <x15ac:absPath xmlns:x15ac="http://schemas.microsoft.com/office/spreadsheetml/2010/11/ac" url="L:\30 経営普及部\12普及活動\11青年農業者等育成\12青年等就農計画\314 青年等就農計画\03計画書・5カ年収支様式\"/>
    </mc:Choice>
  </mc:AlternateContent>
  <xr:revisionPtr revIDLastSave="0" documentId="13_ncr:1_{AA150985-2F5E-45D6-8B32-EB6F9DD84C05}" xr6:coauthVersionLast="47" xr6:coauthVersionMax="47" xr10:uidLastSave="{00000000-0000-0000-0000-000000000000}"/>
  <bookViews>
    <workbookView xWindow="28680" yWindow="75" windowWidth="29040" windowHeight="15990" activeTab="1" xr2:uid="{00000000-000D-0000-FFFF-FFFF00000000}"/>
  </bookViews>
  <sheets>
    <sheet name="作成例" sheetId="11" r:id="rId1"/>
    <sheet name="様式（2品目）" sheetId="9" r:id="rId2"/>
    <sheet name="様式（4品目）" sheetId="10" r:id="rId3"/>
    <sheet name="減価償却費計算シート" sheetId="2" r:id="rId4"/>
  </sheets>
  <definedNames>
    <definedName name="_xlnm.Print_Area" localSheetId="3">減価償却費計算シート!$A$2:$Q$21</definedName>
    <definedName name="_xlnm.Print_Area" localSheetId="0">作成例!$A$1:$AJ$52</definedName>
    <definedName name="_xlnm.Print_Area" localSheetId="1">'様式（2品目）'!$A$1:$AL$51</definedName>
    <definedName name="_xlnm.Print_Area" localSheetId="2">'様式（4品目）'!$A$1:$BJ$51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C48" i="11" l="1"/>
  <c r="T48" i="11"/>
  <c r="N48" i="11"/>
  <c r="H48" i="11"/>
  <c r="AC39" i="11"/>
  <c r="T39" i="11"/>
  <c r="N39" i="11"/>
  <c r="H39" i="11"/>
  <c r="AA31" i="11"/>
  <c r="R31" i="11"/>
  <c r="P31" i="11"/>
  <c r="L31" i="11"/>
  <c r="J31" i="11"/>
  <c r="F31" i="11"/>
  <c r="D31" i="11"/>
  <c r="AC30" i="11"/>
  <c r="T30" i="11"/>
  <c r="N30" i="11"/>
  <c r="H30" i="11"/>
  <c r="AC28" i="11"/>
  <c r="T28" i="11"/>
  <c r="N28" i="11"/>
  <c r="H28" i="11"/>
  <c r="AC27" i="11"/>
  <c r="T27" i="11"/>
  <c r="N27" i="11"/>
  <c r="H27" i="11"/>
  <c r="AC26" i="11"/>
  <c r="AC44" i="11" s="1"/>
  <c r="T26" i="11"/>
  <c r="T44" i="11" s="1"/>
  <c r="N26" i="11"/>
  <c r="N44" i="11" s="1"/>
  <c r="H26" i="11"/>
  <c r="H44" i="11" s="1"/>
  <c r="AC25" i="11"/>
  <c r="T25" i="11"/>
  <c r="N25" i="11"/>
  <c r="H25" i="11"/>
  <c r="AC24" i="11"/>
  <c r="T24" i="11"/>
  <c r="N24" i="11"/>
  <c r="H24" i="11"/>
  <c r="AC23" i="11"/>
  <c r="T23" i="11"/>
  <c r="N23" i="11"/>
  <c r="H23" i="11"/>
  <c r="Y22" i="11"/>
  <c r="AC22" i="11" s="1"/>
  <c r="T22" i="11"/>
  <c r="N22" i="11"/>
  <c r="H22" i="11"/>
  <c r="AC21" i="11"/>
  <c r="T21" i="11"/>
  <c r="N21" i="11"/>
  <c r="H21" i="11"/>
  <c r="AC20" i="11"/>
  <c r="T20" i="11"/>
  <c r="N20" i="11"/>
  <c r="H20" i="11"/>
  <c r="Y19" i="11"/>
  <c r="AC19" i="11" s="1"/>
  <c r="T19" i="11"/>
  <c r="N19" i="11"/>
  <c r="H19" i="11"/>
  <c r="AC18" i="11"/>
  <c r="T18" i="11"/>
  <c r="N18" i="11"/>
  <c r="H18" i="11"/>
  <c r="AC17" i="11"/>
  <c r="T17" i="11"/>
  <c r="N17" i="11"/>
  <c r="H17" i="11"/>
  <c r="AC16" i="11"/>
  <c r="Y16" i="11"/>
  <c r="T16" i="11"/>
  <c r="N16" i="11"/>
  <c r="H16" i="11"/>
  <c r="H31" i="11" s="1"/>
  <c r="Y15" i="11"/>
  <c r="AC15" i="11" s="1"/>
  <c r="T15" i="11"/>
  <c r="N15" i="11"/>
  <c r="H15" i="11"/>
  <c r="Y14" i="11"/>
  <c r="Y31" i="11" s="1"/>
  <c r="AC31" i="11" s="1"/>
  <c r="T14" i="11"/>
  <c r="N14" i="11"/>
  <c r="H14" i="11"/>
  <c r="AC13" i="11"/>
  <c r="T13" i="11"/>
  <c r="N13" i="11"/>
  <c r="H13" i="11"/>
  <c r="AC12" i="11"/>
  <c r="T12" i="11"/>
  <c r="N12" i="11"/>
  <c r="H12" i="11"/>
  <c r="AC11" i="11"/>
  <c r="T11" i="11"/>
  <c r="T31" i="11" s="1"/>
  <c r="N11" i="11"/>
  <c r="N31" i="11" s="1"/>
  <c r="H11" i="11"/>
  <c r="AC9" i="11"/>
  <c r="T9" i="11"/>
  <c r="N9" i="11"/>
  <c r="H9" i="11"/>
  <c r="R8" i="11"/>
  <c r="R10" i="11" s="1"/>
  <c r="R32" i="11" s="1"/>
  <c r="R33" i="11" s="1"/>
  <c r="P8" i="11"/>
  <c r="T8" i="11" s="1"/>
  <c r="T10" i="11" s="1"/>
  <c r="AA6" i="11"/>
  <c r="AA8" i="11" s="1"/>
  <c r="AA10" i="11" s="1"/>
  <c r="AA32" i="11" s="1"/>
  <c r="AA33" i="11" s="1"/>
  <c r="Y6" i="11"/>
  <c r="Y8" i="11" s="1"/>
  <c r="R6" i="11"/>
  <c r="P6" i="11"/>
  <c r="L6" i="11"/>
  <c r="L8" i="11" s="1"/>
  <c r="L10" i="11" s="1"/>
  <c r="L32" i="11" s="1"/>
  <c r="J6" i="11"/>
  <c r="J8" i="11" s="1"/>
  <c r="F6" i="11"/>
  <c r="F8" i="11" s="1"/>
  <c r="F10" i="11" s="1"/>
  <c r="F32" i="11" s="1"/>
  <c r="F33" i="11" s="1"/>
  <c r="D6" i="11"/>
  <c r="D8" i="11" s="1"/>
  <c r="AC4" i="11"/>
  <c r="T4" i="11"/>
  <c r="N4" i="11"/>
  <c r="H4" i="11"/>
  <c r="K46" i="10"/>
  <c r="BI31" i="10"/>
  <c r="K31" i="10"/>
  <c r="U31" i="10"/>
  <c r="AE31" i="10"/>
  <c r="AO31" i="10"/>
  <c r="AY31" i="10"/>
  <c r="BG31" i="10"/>
  <c r="BE31" i="10"/>
  <c r="BC31" i="10"/>
  <c r="BA31" i="10"/>
  <c r="AW31" i="10"/>
  <c r="AU31" i="10"/>
  <c r="AS31" i="10"/>
  <c r="AQ31" i="10"/>
  <c r="AM31" i="10"/>
  <c r="AK31" i="10"/>
  <c r="AI31" i="10"/>
  <c r="AG31" i="10"/>
  <c r="AC31" i="10"/>
  <c r="AA31" i="10"/>
  <c r="Y31" i="10"/>
  <c r="W31" i="10"/>
  <c r="S31" i="10"/>
  <c r="Q31" i="10"/>
  <c r="O31" i="10"/>
  <c r="M31" i="10"/>
  <c r="E31" i="10"/>
  <c r="I31" i="10"/>
  <c r="G31" i="10"/>
  <c r="I31" i="9"/>
  <c r="I32" i="9" s="1"/>
  <c r="AK46" i="9"/>
  <c r="M46" i="9"/>
  <c r="S46" i="9"/>
  <c r="AE46" i="9"/>
  <c r="Y46" i="9"/>
  <c r="G46" i="9"/>
  <c r="AI31" i="9"/>
  <c r="AG31" i="9"/>
  <c r="AC31" i="9"/>
  <c r="AA31" i="9"/>
  <c r="W31" i="9"/>
  <c r="U31" i="9"/>
  <c r="Q31" i="9"/>
  <c r="O31" i="9"/>
  <c r="K31" i="9"/>
  <c r="E32" i="9"/>
  <c r="E31" i="9"/>
  <c r="C31" i="9"/>
  <c r="AK31" i="9"/>
  <c r="AE31" i="9"/>
  <c r="Y31" i="9"/>
  <c r="S31" i="9"/>
  <c r="M31" i="9"/>
  <c r="G31" i="9"/>
  <c r="G32" i="9" s="1"/>
  <c r="K10" i="10"/>
  <c r="K30" i="10"/>
  <c r="N8" i="11" l="1"/>
  <c r="N10" i="11" s="1"/>
  <c r="J10" i="11"/>
  <c r="J32" i="11" s="1"/>
  <c r="Y10" i="11"/>
  <c r="Y32" i="11" s="1"/>
  <c r="AC8" i="11"/>
  <c r="AC10" i="11" s="1"/>
  <c r="D10" i="11"/>
  <c r="D32" i="11" s="1"/>
  <c r="H8" i="11"/>
  <c r="H10" i="11" s="1"/>
  <c r="AC14" i="11"/>
  <c r="P10" i="11"/>
  <c r="P32" i="11" s="1"/>
  <c r="G48" i="9"/>
  <c r="M32" i="10"/>
  <c r="O32" i="10"/>
  <c r="Q32" i="10"/>
  <c r="S32" i="10"/>
  <c r="U32" i="10"/>
  <c r="W32" i="10"/>
  <c r="Y32" i="10"/>
  <c r="AA32" i="10"/>
  <c r="AC32" i="10"/>
  <c r="AE32" i="10"/>
  <c r="AG32" i="10"/>
  <c r="AI32" i="10"/>
  <c r="AK32" i="10"/>
  <c r="AM32" i="10"/>
  <c r="AO32" i="10"/>
  <c r="AQ32" i="10"/>
  <c r="AS32" i="10"/>
  <c r="AU32" i="10"/>
  <c r="AW32" i="10"/>
  <c r="AY32" i="10"/>
  <c r="BA32" i="10"/>
  <c r="BC32" i="10"/>
  <c r="BE32" i="10"/>
  <c r="BG32" i="10"/>
  <c r="BI32" i="10"/>
  <c r="I32" i="10"/>
  <c r="G32" i="10"/>
  <c r="K32" i="10"/>
  <c r="E32" i="10"/>
  <c r="C31" i="10"/>
  <c r="K48" i="10"/>
  <c r="AY30" i="10"/>
  <c r="BI30" i="10"/>
  <c r="BI29" i="10"/>
  <c r="BI28" i="10"/>
  <c r="BI27" i="10"/>
  <c r="AY29" i="10"/>
  <c r="AY28" i="10"/>
  <c r="AY27" i="10"/>
  <c r="AO30" i="10"/>
  <c r="AO29" i="10"/>
  <c r="AO28" i="10"/>
  <c r="AO27" i="10"/>
  <c r="AE30" i="10"/>
  <c r="AE29" i="10"/>
  <c r="AE28" i="10"/>
  <c r="AE27" i="10"/>
  <c r="BI4" i="10"/>
  <c r="AY4" i="10"/>
  <c r="AO4" i="10"/>
  <c r="AE8" i="10"/>
  <c r="AE4" i="10"/>
  <c r="U4" i="10"/>
  <c r="K4" i="10"/>
  <c r="BI25" i="10"/>
  <c r="BI24" i="10"/>
  <c r="BI23" i="10"/>
  <c r="BI22" i="10"/>
  <c r="BI21" i="10"/>
  <c r="BI20" i="10"/>
  <c r="BI19" i="10"/>
  <c r="BI18" i="10"/>
  <c r="BI17" i="10"/>
  <c r="BI16" i="10"/>
  <c r="BI15" i="10"/>
  <c r="BI14" i="10"/>
  <c r="BI13" i="10"/>
  <c r="BI12" i="10"/>
  <c r="BI11" i="10"/>
  <c r="BI10" i="10"/>
  <c r="BI9" i="10"/>
  <c r="BI8" i="10"/>
  <c r="AY25" i="10"/>
  <c r="AY24" i="10"/>
  <c r="AY23" i="10"/>
  <c r="AY22" i="10"/>
  <c r="AY21" i="10"/>
  <c r="AY20" i="10"/>
  <c r="AY19" i="10"/>
  <c r="AY18" i="10"/>
  <c r="AY17" i="10"/>
  <c r="AY16" i="10"/>
  <c r="AY15" i="10"/>
  <c r="AY14" i="10"/>
  <c r="AY13" i="10"/>
  <c r="AY12" i="10"/>
  <c r="AY11" i="10"/>
  <c r="AY9" i="10"/>
  <c r="AY8" i="10"/>
  <c r="AY10" i="10" s="1"/>
  <c r="AO25" i="10"/>
  <c r="AO24" i="10"/>
  <c r="AO23" i="10"/>
  <c r="AO22" i="10"/>
  <c r="AO21" i="10"/>
  <c r="AO20" i="10"/>
  <c r="AO19" i="10"/>
  <c r="AO18" i="10"/>
  <c r="AO17" i="10"/>
  <c r="AO16" i="10"/>
  <c r="AO15" i="10"/>
  <c r="AO14" i="10"/>
  <c r="AO13" i="10"/>
  <c r="AO12" i="10"/>
  <c r="AO11" i="10"/>
  <c r="AO10" i="10"/>
  <c r="AO9" i="10"/>
  <c r="AO8" i="10"/>
  <c r="AE25" i="10"/>
  <c r="AE24" i="10"/>
  <c r="AE23" i="10"/>
  <c r="AE22" i="10"/>
  <c r="AE21" i="10"/>
  <c r="AE20" i="10"/>
  <c r="AE19" i="10"/>
  <c r="AE18" i="10"/>
  <c r="AE17" i="10"/>
  <c r="AE16" i="10"/>
  <c r="AE15" i="10"/>
  <c r="AE14" i="10"/>
  <c r="AE13" i="10"/>
  <c r="AE12" i="10"/>
  <c r="AE11" i="10"/>
  <c r="AE9" i="10"/>
  <c r="AE10" i="10"/>
  <c r="BC6" i="10"/>
  <c r="BC8" i="10" s="1"/>
  <c r="BC10" i="10" s="1"/>
  <c r="BE6" i="10"/>
  <c r="BE8" i="10" s="1"/>
  <c r="BE10" i="10" s="1"/>
  <c r="AS6" i="10"/>
  <c r="AS8" i="10" s="1"/>
  <c r="AS10" i="10" s="1"/>
  <c r="AU6" i="10"/>
  <c r="AU8" i="10" s="1"/>
  <c r="AU10" i="10" s="1"/>
  <c r="AI6" i="10"/>
  <c r="AI8" i="10" s="1"/>
  <c r="AI10" i="10" s="1"/>
  <c r="AK6" i="10"/>
  <c r="AK8" i="10" s="1"/>
  <c r="AK10" i="10" s="1"/>
  <c r="Y6" i="10"/>
  <c r="Y8" i="10" s="1"/>
  <c r="Y10" i="10" s="1"/>
  <c r="AA6" i="10"/>
  <c r="AA8" i="10" s="1"/>
  <c r="AA10" i="10" s="1"/>
  <c r="U30" i="10"/>
  <c r="U29" i="10"/>
  <c r="U28" i="10"/>
  <c r="U27" i="10"/>
  <c r="U25" i="10"/>
  <c r="U24" i="10"/>
  <c r="U23" i="10"/>
  <c r="U22" i="10"/>
  <c r="U21" i="10"/>
  <c r="U20" i="10"/>
  <c r="U19" i="10"/>
  <c r="U18" i="10"/>
  <c r="U17" i="10"/>
  <c r="U16" i="10"/>
  <c r="U15" i="10"/>
  <c r="U14" i="10"/>
  <c r="U13" i="10"/>
  <c r="U12" i="10"/>
  <c r="U11" i="10"/>
  <c r="U9" i="10"/>
  <c r="U26" i="10"/>
  <c r="U44" i="10" s="1"/>
  <c r="O6" i="10"/>
  <c r="O8" i="10" s="1"/>
  <c r="O10" i="10" s="1"/>
  <c r="Q6" i="10"/>
  <c r="Q8" i="10" s="1"/>
  <c r="Q10" i="10" s="1"/>
  <c r="K28" i="10"/>
  <c r="K29" i="10"/>
  <c r="K27" i="10"/>
  <c r="K25" i="10"/>
  <c r="K24" i="10"/>
  <c r="K23" i="10"/>
  <c r="K22" i="10"/>
  <c r="K21" i="10"/>
  <c r="K20" i="10"/>
  <c r="K19" i="10"/>
  <c r="K18" i="10"/>
  <c r="K17" i="10"/>
  <c r="K16" i="10"/>
  <c r="K15" i="10"/>
  <c r="K14" i="10"/>
  <c r="K13" i="10"/>
  <c r="K12" i="10"/>
  <c r="K11" i="10"/>
  <c r="K9" i="10"/>
  <c r="G6" i="10"/>
  <c r="G8" i="10" s="1"/>
  <c r="G10" i="10" s="1"/>
  <c r="E6" i="10"/>
  <c r="E8" i="10" s="1"/>
  <c r="E10" i="10" s="1"/>
  <c r="BI48" i="10"/>
  <c r="AY48" i="10"/>
  <c r="AO48" i="10"/>
  <c r="AE48" i="10"/>
  <c r="U48" i="10"/>
  <c r="BI39" i="10"/>
  <c r="AY39" i="10"/>
  <c r="AO39" i="10"/>
  <c r="AE39" i="10"/>
  <c r="U39" i="10"/>
  <c r="K39" i="10"/>
  <c r="BI26" i="10"/>
  <c r="BI44" i="10" s="1"/>
  <c r="AY26" i="10"/>
  <c r="AY44" i="10" s="1"/>
  <c r="AO26" i="10"/>
  <c r="AO44" i="10" s="1"/>
  <c r="AE26" i="10"/>
  <c r="AE44" i="10" s="1"/>
  <c r="K26" i="10"/>
  <c r="K44" i="10" s="1"/>
  <c r="BG6" i="10"/>
  <c r="BG8" i="10" s="1"/>
  <c r="BG10" i="10" s="1"/>
  <c r="BA6" i="10"/>
  <c r="BA8" i="10" s="1"/>
  <c r="AW6" i="10"/>
  <c r="AW8" i="10" s="1"/>
  <c r="AW10" i="10" s="1"/>
  <c r="AQ6" i="10"/>
  <c r="AQ8" i="10" s="1"/>
  <c r="AM6" i="10"/>
  <c r="AM8" i="10" s="1"/>
  <c r="AM10" i="10" s="1"/>
  <c r="AG6" i="10"/>
  <c r="AG8" i="10" s="1"/>
  <c r="AC6" i="10"/>
  <c r="AC8" i="10" s="1"/>
  <c r="AC10" i="10" s="1"/>
  <c r="W6" i="10"/>
  <c r="W8" i="10" s="1"/>
  <c r="S6" i="10"/>
  <c r="S8" i="10" s="1"/>
  <c r="S10" i="10" s="1"/>
  <c r="M6" i="10"/>
  <c r="M8" i="10" s="1"/>
  <c r="I6" i="10"/>
  <c r="I8" i="10" s="1"/>
  <c r="I10" i="10" s="1"/>
  <c r="C6" i="10"/>
  <c r="C8" i="10" s="1"/>
  <c r="P33" i="11" l="1"/>
  <c r="T32" i="11"/>
  <c r="Y33" i="11"/>
  <c r="AC32" i="11"/>
  <c r="J33" i="11"/>
  <c r="N32" i="11"/>
  <c r="H32" i="11"/>
  <c r="D33" i="11"/>
  <c r="BC33" i="10"/>
  <c r="BE33" i="10"/>
  <c r="Y33" i="10"/>
  <c r="AS33" i="10"/>
  <c r="AU33" i="10"/>
  <c r="AI33" i="10"/>
  <c r="AM33" i="10"/>
  <c r="AK33" i="10"/>
  <c r="U8" i="10"/>
  <c r="U10" i="10" s="1"/>
  <c r="AA33" i="10"/>
  <c r="BG33" i="10"/>
  <c r="O33" i="10"/>
  <c r="AC33" i="10"/>
  <c r="Q33" i="10"/>
  <c r="K8" i="10"/>
  <c r="AW33" i="10"/>
  <c r="G33" i="10"/>
  <c r="S33" i="10"/>
  <c r="I33" i="10"/>
  <c r="E33" i="10"/>
  <c r="C10" i="10"/>
  <c r="C32" i="10" s="1"/>
  <c r="C33" i="10" s="1"/>
  <c r="AQ10" i="10"/>
  <c r="AQ33" i="10" s="1"/>
  <c r="M10" i="10"/>
  <c r="M33" i="10" s="1"/>
  <c r="BA10" i="10"/>
  <c r="BA33" i="10" s="1"/>
  <c r="AG10" i="10"/>
  <c r="AG33" i="10" s="1"/>
  <c r="W10" i="10"/>
  <c r="W33" i="10" s="1"/>
  <c r="N33" i="11" l="1"/>
  <c r="N43" i="11"/>
  <c r="H33" i="11"/>
  <c r="H43" i="11"/>
  <c r="AC43" i="11"/>
  <c r="AC33" i="11"/>
  <c r="T43" i="11"/>
  <c r="T33" i="11"/>
  <c r="U33" i="10"/>
  <c r="AY43" i="10"/>
  <c r="BI33" i="10"/>
  <c r="AE43" i="10"/>
  <c r="K33" i="10"/>
  <c r="AO43" i="10"/>
  <c r="AO33" i="10"/>
  <c r="AC47" i="11" l="1"/>
  <c r="AC46" i="11"/>
  <c r="AC51" i="11" s="1"/>
  <c r="N47" i="11"/>
  <c r="N46" i="11"/>
  <c r="N51" i="11" s="1"/>
  <c r="T47" i="11"/>
  <c r="T46" i="11"/>
  <c r="T51" i="11" s="1"/>
  <c r="H47" i="11"/>
  <c r="H46" i="11"/>
  <c r="H51" i="11" s="1"/>
  <c r="AY46" i="10"/>
  <c r="AY51" i="10" s="1"/>
  <c r="AO46" i="10"/>
  <c r="AO51" i="10" s="1"/>
  <c r="AE46" i="10"/>
  <c r="AE51" i="10" s="1"/>
  <c r="U43" i="10"/>
  <c r="AY33" i="10"/>
  <c r="BI43" i="10"/>
  <c r="K43" i="10"/>
  <c r="AE33" i="10"/>
  <c r="BI46" i="10" l="1"/>
  <c r="BI51" i="10" s="1"/>
  <c r="U46" i="10"/>
  <c r="U51" i="10" s="1"/>
  <c r="K51" i="10"/>
  <c r="G4" i="9"/>
  <c r="M30" i="9"/>
  <c r="M29" i="9"/>
  <c r="M28" i="9"/>
  <c r="M27" i="9"/>
  <c r="M25" i="9"/>
  <c r="M24" i="9"/>
  <c r="M23" i="9"/>
  <c r="M22" i="9"/>
  <c r="M21" i="9"/>
  <c r="M20" i="9"/>
  <c r="M19" i="9"/>
  <c r="M18" i="9"/>
  <c r="M17" i="9"/>
  <c r="M16" i="9"/>
  <c r="M15" i="9"/>
  <c r="M14" i="9"/>
  <c r="M13" i="9"/>
  <c r="M12" i="9"/>
  <c r="M11" i="9"/>
  <c r="AK44" i="9"/>
  <c r="AK48" i="9"/>
  <c r="AK39" i="9"/>
  <c r="AK30" i="9"/>
  <c r="AK29" i="9"/>
  <c r="AK28" i="9"/>
  <c r="AK27" i="9"/>
  <c r="AK25" i="9"/>
  <c r="AK24" i="9"/>
  <c r="AK23" i="9"/>
  <c r="AK22" i="9"/>
  <c r="AK21" i="9"/>
  <c r="AK20" i="9"/>
  <c r="AK19" i="9"/>
  <c r="AK18" i="9"/>
  <c r="AK17" i="9"/>
  <c r="AK16" i="9"/>
  <c r="AK15" i="9"/>
  <c r="AK14" i="9"/>
  <c r="AK13" i="9"/>
  <c r="AK12" i="9"/>
  <c r="AK11" i="9"/>
  <c r="AK9" i="9"/>
  <c r="AI6" i="9"/>
  <c r="AI8" i="9" s="1"/>
  <c r="AI10" i="9" s="1"/>
  <c r="AI32" i="9" s="1"/>
  <c r="AI33" i="9" s="1"/>
  <c r="AG6" i="9"/>
  <c r="AG8" i="9" s="1"/>
  <c r="AK4" i="9"/>
  <c r="AC6" i="9"/>
  <c r="AA6" i="9"/>
  <c r="W6" i="9"/>
  <c r="U6" i="9"/>
  <c r="Q6" i="9"/>
  <c r="O6" i="9"/>
  <c r="K6" i="9"/>
  <c r="I6" i="9"/>
  <c r="I8" i="9" s="1"/>
  <c r="I10" i="9" s="1"/>
  <c r="E6" i="9"/>
  <c r="C6" i="9"/>
  <c r="Q20" i="2"/>
  <c r="P20" i="2"/>
  <c r="O20" i="2"/>
  <c r="M20" i="2"/>
  <c r="AC20" i="2"/>
  <c r="AB20" i="2"/>
  <c r="AA20" i="2"/>
  <c r="Z20" i="2"/>
  <c r="Y20" i="2"/>
  <c r="X20" i="2"/>
  <c r="W20" i="2"/>
  <c r="V20" i="2"/>
  <c r="U20" i="2"/>
  <c r="T20" i="2"/>
  <c r="S20" i="2"/>
  <c r="R20" i="2"/>
  <c r="N20" i="2"/>
  <c r="L20" i="2"/>
  <c r="K20" i="2"/>
  <c r="I20" i="2"/>
  <c r="AC19" i="2"/>
  <c r="AB19" i="2"/>
  <c r="AA19" i="2"/>
  <c r="Z19" i="2"/>
  <c r="Y19" i="2"/>
  <c r="X19" i="2"/>
  <c r="W19" i="2"/>
  <c r="V19" i="2"/>
  <c r="U19" i="2"/>
  <c r="T19" i="2"/>
  <c r="S19" i="2"/>
  <c r="R19" i="2"/>
  <c r="Q19" i="2"/>
  <c r="P19" i="2"/>
  <c r="O19" i="2"/>
  <c r="N19" i="2"/>
  <c r="M19" i="2"/>
  <c r="L19" i="2"/>
  <c r="K19" i="2"/>
  <c r="I19" i="2"/>
  <c r="AC18" i="2"/>
  <c r="AB18" i="2"/>
  <c r="AA18" i="2"/>
  <c r="Z18" i="2"/>
  <c r="Y18" i="2"/>
  <c r="X18" i="2"/>
  <c r="W18" i="2"/>
  <c r="V18" i="2"/>
  <c r="U18" i="2"/>
  <c r="T18" i="2"/>
  <c r="S18" i="2"/>
  <c r="R18" i="2"/>
  <c r="Q18" i="2"/>
  <c r="P18" i="2"/>
  <c r="O18" i="2"/>
  <c r="N18" i="2"/>
  <c r="M18" i="2"/>
  <c r="L18" i="2"/>
  <c r="K18" i="2"/>
  <c r="J18" i="2"/>
  <c r="I18" i="2"/>
  <c r="AC17" i="2"/>
  <c r="AB17" i="2"/>
  <c r="AA17" i="2"/>
  <c r="Z17" i="2"/>
  <c r="Y17" i="2"/>
  <c r="X17" i="2"/>
  <c r="W17" i="2"/>
  <c r="V17" i="2"/>
  <c r="U17" i="2"/>
  <c r="T17" i="2"/>
  <c r="S17" i="2"/>
  <c r="R17" i="2"/>
  <c r="Q17" i="2"/>
  <c r="P17" i="2"/>
  <c r="O17" i="2"/>
  <c r="N17" i="2"/>
  <c r="M17" i="2"/>
  <c r="L17" i="2"/>
  <c r="K17" i="2"/>
  <c r="I17" i="2"/>
  <c r="J17" i="2" s="1"/>
  <c r="AC16" i="2"/>
  <c r="AB16" i="2"/>
  <c r="AA16" i="2"/>
  <c r="Z16" i="2"/>
  <c r="Y16" i="2"/>
  <c r="X16" i="2"/>
  <c r="W16" i="2"/>
  <c r="V16" i="2"/>
  <c r="U16" i="2"/>
  <c r="T16" i="2"/>
  <c r="S16" i="2"/>
  <c r="R16" i="2"/>
  <c r="Q16" i="2"/>
  <c r="P16" i="2"/>
  <c r="O16" i="2"/>
  <c r="N16" i="2"/>
  <c r="M16" i="2"/>
  <c r="L16" i="2"/>
  <c r="K16" i="2"/>
  <c r="I16" i="2"/>
  <c r="J16" i="2" s="1"/>
  <c r="AG10" i="9" l="1"/>
  <c r="AG32" i="9" s="1"/>
  <c r="AG33" i="9" s="1"/>
  <c r="AK8" i="9"/>
  <c r="AK10" i="9" s="1"/>
  <c r="J20" i="2"/>
  <c r="J19" i="2"/>
  <c r="L62" i="2" l="1"/>
  <c r="L61" i="2"/>
  <c r="L5" i="2"/>
  <c r="M15" i="2"/>
  <c r="L15" i="2"/>
  <c r="L10" i="2"/>
  <c r="L11" i="2"/>
  <c r="L12" i="2"/>
  <c r="L13" i="2"/>
  <c r="L14" i="2"/>
  <c r="K6" i="2" l="1"/>
  <c r="K62" i="2"/>
  <c r="K61" i="2"/>
  <c r="K60" i="2"/>
  <c r="K59" i="2"/>
  <c r="J59" i="2"/>
  <c r="L59" i="2" s="1"/>
  <c r="K58" i="2"/>
  <c r="J58" i="2" s="1"/>
  <c r="L58" i="2" s="1"/>
  <c r="K57" i="2"/>
  <c r="K56" i="2"/>
  <c r="K55" i="2"/>
  <c r="J55" i="2" s="1"/>
  <c r="L55" i="2" s="1"/>
  <c r="K54" i="2"/>
  <c r="K53" i="2"/>
  <c r="K52" i="2"/>
  <c r="J52" i="2" s="1"/>
  <c r="L52" i="2" s="1"/>
  <c r="K51" i="2"/>
  <c r="J51" i="2" s="1"/>
  <c r="L51" i="2" s="1"/>
  <c r="K50" i="2"/>
  <c r="K49" i="2"/>
  <c r="K15" i="2"/>
  <c r="K14" i="2"/>
  <c r="K13" i="2"/>
  <c r="K12" i="2"/>
  <c r="K11" i="2"/>
  <c r="K10" i="2"/>
  <c r="K9" i="2"/>
  <c r="L9" i="2" s="1"/>
  <c r="K8" i="2"/>
  <c r="L8" i="2" s="1"/>
  <c r="K7" i="2"/>
  <c r="K5" i="2"/>
  <c r="C21" i="2"/>
  <c r="AC62" i="2"/>
  <c r="AB62" i="2"/>
  <c r="AA62" i="2"/>
  <c r="Z62" i="2"/>
  <c r="Y62" i="2"/>
  <c r="X62" i="2"/>
  <c r="W62" i="2"/>
  <c r="V62" i="2"/>
  <c r="U62" i="2"/>
  <c r="T62" i="2"/>
  <c r="S62" i="2"/>
  <c r="R62" i="2"/>
  <c r="Q62" i="2"/>
  <c r="P62" i="2"/>
  <c r="O62" i="2"/>
  <c r="N62" i="2"/>
  <c r="M62" i="2"/>
  <c r="AC61" i="2"/>
  <c r="AB61" i="2"/>
  <c r="AA61" i="2"/>
  <c r="Z61" i="2"/>
  <c r="Y61" i="2"/>
  <c r="X61" i="2"/>
  <c r="W61" i="2"/>
  <c r="V61" i="2"/>
  <c r="U61" i="2"/>
  <c r="T61" i="2"/>
  <c r="S61" i="2"/>
  <c r="R61" i="2"/>
  <c r="Q61" i="2"/>
  <c r="P61" i="2"/>
  <c r="O61" i="2"/>
  <c r="N61" i="2"/>
  <c r="M61" i="2"/>
  <c r="I52" i="2"/>
  <c r="I53" i="2"/>
  <c r="I54" i="2"/>
  <c r="I55" i="2"/>
  <c r="I56" i="2"/>
  <c r="I57" i="2"/>
  <c r="I58" i="2"/>
  <c r="I59" i="2"/>
  <c r="I60" i="2"/>
  <c r="AC15" i="2"/>
  <c r="AC14" i="2"/>
  <c r="AC13" i="2"/>
  <c r="AC12" i="2"/>
  <c r="AC11" i="2"/>
  <c r="AB15" i="2"/>
  <c r="AA15" i="2"/>
  <c r="Z15" i="2"/>
  <c r="Y15" i="2"/>
  <c r="X15" i="2"/>
  <c r="W15" i="2"/>
  <c r="V15" i="2"/>
  <c r="U15" i="2"/>
  <c r="T15" i="2"/>
  <c r="S15" i="2"/>
  <c r="R15" i="2"/>
  <c r="Q15" i="2"/>
  <c r="P15" i="2"/>
  <c r="O15" i="2"/>
  <c r="N15" i="2"/>
  <c r="AB14" i="2"/>
  <c r="AA14" i="2"/>
  <c r="Z14" i="2"/>
  <c r="Y14" i="2"/>
  <c r="X14" i="2"/>
  <c r="W14" i="2"/>
  <c r="V14" i="2"/>
  <c r="U14" i="2"/>
  <c r="T14" i="2"/>
  <c r="S14" i="2"/>
  <c r="R14" i="2"/>
  <c r="Q14" i="2"/>
  <c r="P14" i="2"/>
  <c r="O14" i="2"/>
  <c r="N14" i="2"/>
  <c r="M14" i="2"/>
  <c r="AB13" i="2"/>
  <c r="AA13" i="2"/>
  <c r="Z13" i="2"/>
  <c r="Y13" i="2"/>
  <c r="X13" i="2"/>
  <c r="W13" i="2"/>
  <c r="V13" i="2"/>
  <c r="U13" i="2"/>
  <c r="T13" i="2"/>
  <c r="S13" i="2"/>
  <c r="R13" i="2"/>
  <c r="Q13" i="2"/>
  <c r="P13" i="2"/>
  <c r="O13" i="2"/>
  <c r="N13" i="2"/>
  <c r="M13" i="2"/>
  <c r="AB12" i="2"/>
  <c r="AA12" i="2"/>
  <c r="Z12" i="2"/>
  <c r="Y12" i="2"/>
  <c r="X12" i="2"/>
  <c r="W12" i="2"/>
  <c r="V12" i="2"/>
  <c r="U12" i="2"/>
  <c r="T12" i="2"/>
  <c r="S12" i="2"/>
  <c r="R12" i="2"/>
  <c r="Q12" i="2"/>
  <c r="P12" i="2"/>
  <c r="O12" i="2"/>
  <c r="N12" i="2"/>
  <c r="M12" i="2"/>
  <c r="AB11" i="2"/>
  <c r="AA11" i="2"/>
  <c r="Z11" i="2"/>
  <c r="Y11" i="2"/>
  <c r="X11" i="2"/>
  <c r="W11" i="2"/>
  <c r="V11" i="2"/>
  <c r="U11" i="2"/>
  <c r="T11" i="2"/>
  <c r="S11" i="2"/>
  <c r="R11" i="2"/>
  <c r="Q11" i="2"/>
  <c r="P11" i="2"/>
  <c r="O11" i="2"/>
  <c r="N11" i="2"/>
  <c r="M11" i="2"/>
  <c r="P10" i="2"/>
  <c r="O10" i="2"/>
  <c r="N10" i="2"/>
  <c r="M10" i="2"/>
  <c r="I62" i="2"/>
  <c r="I61" i="2"/>
  <c r="I51" i="2"/>
  <c r="I50" i="2"/>
  <c r="I49" i="2"/>
  <c r="K45" i="2"/>
  <c r="K44" i="2"/>
  <c r="K43" i="2"/>
  <c r="K42" i="2"/>
  <c r="K41" i="2"/>
  <c r="K40" i="2"/>
  <c r="K39" i="2"/>
  <c r="K38" i="2"/>
  <c r="K37" i="2"/>
  <c r="K36" i="2"/>
  <c r="K35" i="2"/>
  <c r="K34" i="2"/>
  <c r="K33" i="2"/>
  <c r="K32" i="2"/>
  <c r="K30" i="2"/>
  <c r="K31" i="2"/>
  <c r="C63" i="2"/>
  <c r="AE30" i="9"/>
  <c r="AE29" i="9"/>
  <c r="AE28" i="9"/>
  <c r="AE27" i="9"/>
  <c r="AE25" i="9"/>
  <c r="AE24" i="9"/>
  <c r="AE23" i="9"/>
  <c r="AE22" i="9"/>
  <c r="AE21" i="9"/>
  <c r="AE20" i="9"/>
  <c r="AE19" i="9"/>
  <c r="AE18" i="9"/>
  <c r="AE17" i="9"/>
  <c r="AE16" i="9"/>
  <c r="AE15" i="9"/>
  <c r="AE14" i="9"/>
  <c r="AE13" i="9"/>
  <c r="AE12" i="9"/>
  <c r="AE11" i="9"/>
  <c r="AE9" i="9"/>
  <c r="AC8" i="9"/>
  <c r="AC10" i="9" s="1"/>
  <c r="AC32" i="9" s="1"/>
  <c r="AC33" i="9" s="1"/>
  <c r="AA8" i="9"/>
  <c r="AE4" i="9"/>
  <c r="Y30" i="9"/>
  <c r="Y29" i="9"/>
  <c r="Y28" i="9"/>
  <c r="Y27" i="9"/>
  <c r="Y25" i="9"/>
  <c r="Y24" i="9"/>
  <c r="Y23" i="9"/>
  <c r="Y22" i="9"/>
  <c r="Y21" i="9"/>
  <c r="Y20" i="9"/>
  <c r="Y19" i="9"/>
  <c r="Y18" i="9"/>
  <c r="Y17" i="9"/>
  <c r="Y16" i="9"/>
  <c r="Y15" i="9"/>
  <c r="Y14" i="9"/>
  <c r="Y13" i="9"/>
  <c r="Y12" i="9"/>
  <c r="Y11" i="9"/>
  <c r="Y9" i="9"/>
  <c r="W8" i="9"/>
  <c r="W10" i="9" s="1"/>
  <c r="W32" i="9" s="1"/>
  <c r="W33" i="9" s="1"/>
  <c r="U8" i="9"/>
  <c r="Y4" i="9"/>
  <c r="S30" i="9"/>
  <c r="S29" i="9"/>
  <c r="S28" i="9"/>
  <c r="S27" i="9"/>
  <c r="S25" i="9"/>
  <c r="S24" i="9"/>
  <c r="S23" i="9"/>
  <c r="S22" i="9"/>
  <c r="S21" i="9"/>
  <c r="S20" i="9"/>
  <c r="S19" i="9"/>
  <c r="S18" i="9"/>
  <c r="S17" i="9"/>
  <c r="S16" i="9"/>
  <c r="S15" i="9"/>
  <c r="S14" i="9"/>
  <c r="S13" i="9"/>
  <c r="S12" i="9"/>
  <c r="S11" i="9"/>
  <c r="S9" i="9"/>
  <c r="Q8" i="9"/>
  <c r="Q10" i="9" s="1"/>
  <c r="O8" i="9"/>
  <c r="S4" i="9"/>
  <c r="M9" i="9"/>
  <c r="K8" i="9"/>
  <c r="K10" i="9" s="1"/>
  <c r="K32" i="9" s="1"/>
  <c r="K33" i="9" s="1"/>
  <c r="M4" i="9"/>
  <c r="G15" i="9"/>
  <c r="G9" i="9"/>
  <c r="C8" i="9"/>
  <c r="Q10" i="2" l="1"/>
  <c r="R10" i="2" s="1"/>
  <c r="M9" i="2"/>
  <c r="N9" i="2"/>
  <c r="J57" i="2"/>
  <c r="L57" i="2" s="1"/>
  <c r="J53" i="2"/>
  <c r="L53" i="2" s="1"/>
  <c r="J54" i="2"/>
  <c r="L54" i="2" s="1"/>
  <c r="J60" i="2"/>
  <c r="L60" i="2" s="1"/>
  <c r="M60" i="2" s="1"/>
  <c r="N60" i="2" s="1"/>
  <c r="J61" i="2"/>
  <c r="J49" i="2"/>
  <c r="L49" i="2" s="1"/>
  <c r="J62" i="2"/>
  <c r="J50" i="2"/>
  <c r="L50" i="2" s="1"/>
  <c r="J56" i="2"/>
  <c r="L56" i="2" s="1"/>
  <c r="M56" i="2" s="1"/>
  <c r="N56" i="2" s="1"/>
  <c r="Q32" i="9"/>
  <c r="Q33" i="9" s="1"/>
  <c r="M52" i="2"/>
  <c r="N52" i="2" s="1"/>
  <c r="M55" i="2"/>
  <c r="N55" i="2" s="1"/>
  <c r="M57" i="2"/>
  <c r="N57" i="2" s="1"/>
  <c r="M59" i="2"/>
  <c r="M53" i="2"/>
  <c r="M54" i="2"/>
  <c r="M58" i="2"/>
  <c r="M51" i="2"/>
  <c r="M49" i="2"/>
  <c r="AA10" i="9"/>
  <c r="AE8" i="9"/>
  <c r="AE10" i="9" s="1"/>
  <c r="U10" i="9"/>
  <c r="Y8" i="9"/>
  <c r="Y10" i="9" s="1"/>
  <c r="O10" i="9"/>
  <c r="S8" i="9"/>
  <c r="S10" i="9" s="1"/>
  <c r="M8" i="9"/>
  <c r="M10" i="9" s="1"/>
  <c r="S10" i="2" l="1"/>
  <c r="N53" i="2"/>
  <c r="O60" i="2"/>
  <c r="O56" i="2"/>
  <c r="P56" i="2" s="1"/>
  <c r="Q56" i="2" s="1"/>
  <c r="O57" i="2"/>
  <c r="O55" i="2"/>
  <c r="P55" i="2" s="1"/>
  <c r="P57" i="2"/>
  <c r="Q57" i="2" s="1"/>
  <c r="P60" i="2"/>
  <c r="N54" i="2"/>
  <c r="O54" i="2" s="1"/>
  <c r="O53" i="2"/>
  <c r="P53" i="2" s="1"/>
  <c r="O52" i="2"/>
  <c r="N59" i="2"/>
  <c r="N58" i="2"/>
  <c r="N51" i="2"/>
  <c r="N49" i="2"/>
  <c r="O49" i="2" s="1"/>
  <c r="T10" i="2" l="1"/>
  <c r="V10" i="2" s="1"/>
  <c r="W10" i="2" s="1"/>
  <c r="U10" i="2"/>
  <c r="Q60" i="2"/>
  <c r="R60" i="2" s="1"/>
  <c r="S60" i="2" s="1"/>
  <c r="O58" i="2"/>
  <c r="R56" i="2"/>
  <c r="S56" i="2" s="1"/>
  <c r="T56" i="2" s="1"/>
  <c r="R57" i="2"/>
  <c r="P54" i="2"/>
  <c r="Q54" i="2" s="1"/>
  <c r="R54" i="2" s="1"/>
  <c r="Q55" i="2"/>
  <c r="P52" i="2"/>
  <c r="Q53" i="2"/>
  <c r="P58" i="2"/>
  <c r="O59" i="2"/>
  <c r="P59" i="2" s="1"/>
  <c r="O51" i="2"/>
  <c r="P49" i="2"/>
  <c r="Q49" i="2" s="1"/>
  <c r="Y10" i="2" l="1"/>
  <c r="AA10" i="2" s="1"/>
  <c r="X10" i="2"/>
  <c r="Z10" i="2" s="1"/>
  <c r="S54" i="2"/>
  <c r="T60" i="2"/>
  <c r="R53" i="2"/>
  <c r="S53" i="2" s="1"/>
  <c r="U56" i="2"/>
  <c r="R55" i="2"/>
  <c r="S55" i="2" s="1"/>
  <c r="S57" i="2"/>
  <c r="Q52" i="2"/>
  <c r="Q58" i="2"/>
  <c r="T54" i="2"/>
  <c r="P51" i="2"/>
  <c r="Q51" i="2" s="1"/>
  <c r="Q59" i="2"/>
  <c r="R59" i="2" s="1"/>
  <c r="U60" i="2"/>
  <c r="R49" i="2"/>
  <c r="AB10" i="2" l="1"/>
  <c r="AC10" i="2" s="1"/>
  <c r="T55" i="2"/>
  <c r="T53" i="2"/>
  <c r="U53" i="2" s="1"/>
  <c r="U55" i="2"/>
  <c r="V55" i="2" s="1"/>
  <c r="W55" i="2" s="1"/>
  <c r="R51" i="2"/>
  <c r="S59" i="2"/>
  <c r="T59" i="2" s="1"/>
  <c r="V53" i="2"/>
  <c r="R52" i="2"/>
  <c r="V56" i="2"/>
  <c r="W56" i="2" s="1"/>
  <c r="R58" i="2"/>
  <c r="V60" i="2"/>
  <c r="T57" i="2"/>
  <c r="U57" i="2" s="1"/>
  <c r="V57" i="2" s="1"/>
  <c r="U54" i="2"/>
  <c r="V54" i="2" s="1"/>
  <c r="W54" i="2" s="1"/>
  <c r="S49" i="2"/>
  <c r="T49" i="2" s="1"/>
  <c r="X55" i="2" l="1"/>
  <c r="Y55" i="2" s="1"/>
  <c r="Z55" i="2" s="1"/>
  <c r="AA55" i="2" s="1"/>
  <c r="AB55" i="2" s="1"/>
  <c r="AC55" i="2" s="1"/>
  <c r="X56" i="2"/>
  <c r="Y56" i="2" s="1"/>
  <c r="Z56" i="2" s="1"/>
  <c r="AA56" i="2" s="1"/>
  <c r="AB56" i="2" s="1"/>
  <c r="U59" i="2"/>
  <c r="V59" i="2" s="1"/>
  <c r="W59" i="2" s="1"/>
  <c r="X59" i="2" s="1"/>
  <c r="Y59" i="2" s="1"/>
  <c r="Z59" i="2" s="1"/>
  <c r="AA59" i="2" s="1"/>
  <c r="AB59" i="2" s="1"/>
  <c r="AC59" i="2" s="1"/>
  <c r="X54" i="2"/>
  <c r="Y54" i="2" s="1"/>
  <c r="Z54" i="2" s="1"/>
  <c r="AA54" i="2" s="1"/>
  <c r="AB54" i="2" s="1"/>
  <c r="AC54" i="2" s="1"/>
  <c r="W60" i="2"/>
  <c r="X60" i="2" s="1"/>
  <c r="Y60" i="2" s="1"/>
  <c r="Z60" i="2" s="1"/>
  <c r="AA60" i="2" s="1"/>
  <c r="AB60" i="2" s="1"/>
  <c r="AC60" i="2" s="1"/>
  <c r="S58" i="2"/>
  <c r="T58" i="2" s="1"/>
  <c r="S51" i="2"/>
  <c r="T51" i="2" s="1"/>
  <c r="S52" i="2"/>
  <c r="W57" i="2"/>
  <c r="X57" i="2" s="1"/>
  <c r="Y57" i="2" s="1"/>
  <c r="Z57" i="2" s="1"/>
  <c r="W53" i="2"/>
  <c r="X53" i="2" s="1"/>
  <c r="Y53" i="2" s="1"/>
  <c r="Z53" i="2" s="1"/>
  <c r="AA53" i="2" s="1"/>
  <c r="AB53" i="2" s="1"/>
  <c r="AC53" i="2" s="1"/>
  <c r="U49" i="2"/>
  <c r="AC56" i="2" l="1"/>
  <c r="AA57" i="2"/>
  <c r="AB57" i="2" s="1"/>
  <c r="AC57" i="2" s="1"/>
  <c r="U51" i="2"/>
  <c r="V51" i="2" s="1"/>
  <c r="W51" i="2" s="1"/>
  <c r="X51" i="2" s="1"/>
  <c r="Y51" i="2" s="1"/>
  <c r="Z51" i="2" s="1"/>
  <c r="AA51" i="2" s="1"/>
  <c r="AB51" i="2" s="1"/>
  <c r="AC51" i="2" s="1"/>
  <c r="T52" i="2"/>
  <c r="U52" i="2" s="1"/>
  <c r="V52" i="2" s="1"/>
  <c r="W52" i="2" s="1"/>
  <c r="X52" i="2" s="1"/>
  <c r="Y52" i="2" s="1"/>
  <c r="Z52" i="2" s="1"/>
  <c r="AA52" i="2" s="1"/>
  <c r="AB52" i="2" s="1"/>
  <c r="AC52" i="2" s="1"/>
  <c r="U58" i="2"/>
  <c r="V58" i="2" s="1"/>
  <c r="W58" i="2" s="1"/>
  <c r="X58" i="2" s="1"/>
  <c r="Y58" i="2" s="1"/>
  <c r="Z58" i="2" s="1"/>
  <c r="AA58" i="2" s="1"/>
  <c r="AB58" i="2" s="1"/>
  <c r="AC58" i="2" s="1"/>
  <c r="V49" i="2"/>
  <c r="G29" i="9"/>
  <c r="I15" i="2"/>
  <c r="J15" i="2" s="1"/>
  <c r="I14" i="2"/>
  <c r="J14" i="2" s="1"/>
  <c r="I13" i="2"/>
  <c r="J13" i="2" s="1"/>
  <c r="I12" i="2"/>
  <c r="J12" i="2" s="1"/>
  <c r="I11" i="2"/>
  <c r="J11" i="2" s="1"/>
  <c r="I10" i="2"/>
  <c r="J10" i="2" s="1"/>
  <c r="I9" i="2"/>
  <c r="J9" i="2" s="1"/>
  <c r="O9" i="2" s="1"/>
  <c r="I8" i="2"/>
  <c r="J8" i="2" s="1"/>
  <c r="I7" i="2"/>
  <c r="J7" i="2" s="1"/>
  <c r="L7" i="2" s="1"/>
  <c r="I6" i="2"/>
  <c r="J6" i="2" s="1"/>
  <c r="L6" i="2" s="1"/>
  <c r="M6" i="2" s="1"/>
  <c r="I5" i="2"/>
  <c r="J5" i="2" s="1"/>
  <c r="AE48" i="9"/>
  <c r="Y48" i="9"/>
  <c r="S48" i="9"/>
  <c r="M48" i="9"/>
  <c r="AE39" i="9"/>
  <c r="Y39" i="9"/>
  <c r="S39" i="9"/>
  <c r="M39" i="9"/>
  <c r="G39" i="9"/>
  <c r="G30" i="9"/>
  <c r="G28" i="9"/>
  <c r="G27" i="9"/>
  <c r="G25" i="9"/>
  <c r="G24" i="9"/>
  <c r="G23" i="9"/>
  <c r="G22" i="9"/>
  <c r="G21" i="9"/>
  <c r="G20" i="9"/>
  <c r="G19" i="9"/>
  <c r="G18" i="9"/>
  <c r="G17" i="9"/>
  <c r="G16" i="9"/>
  <c r="G14" i="9"/>
  <c r="G13" i="9"/>
  <c r="G12" i="9"/>
  <c r="G11" i="9"/>
  <c r="E8" i="9"/>
  <c r="E10" i="9" l="1"/>
  <c r="E33" i="9" s="1"/>
  <c r="G8" i="9"/>
  <c r="G10" i="9" s="1"/>
  <c r="P9" i="2"/>
  <c r="Q9" i="2" s="1"/>
  <c r="N6" i="2"/>
  <c r="M5" i="2"/>
  <c r="N5" i="2" s="1"/>
  <c r="O5" i="2" s="1"/>
  <c r="W49" i="2"/>
  <c r="C10" i="9"/>
  <c r="R9" i="2" l="1"/>
  <c r="X49" i="2"/>
  <c r="P5" i="2"/>
  <c r="Q5" i="2" s="1"/>
  <c r="S9" i="2" l="1"/>
  <c r="T9" i="2" s="1"/>
  <c r="Y49" i="2"/>
  <c r="R5" i="2"/>
  <c r="S5" i="2" s="1"/>
  <c r="U9" i="2" l="1"/>
  <c r="V9" i="2" s="1"/>
  <c r="W9" i="2" s="1"/>
  <c r="X9" i="2" s="1"/>
  <c r="Y9" i="2" s="1"/>
  <c r="Z9" i="2" s="1"/>
  <c r="AA9" i="2" s="1"/>
  <c r="AB9" i="2" s="1"/>
  <c r="AC9" i="2" s="1"/>
  <c r="Z49" i="2"/>
  <c r="T5" i="2"/>
  <c r="U5" i="2" s="1"/>
  <c r="V5" i="2" s="1"/>
  <c r="W5" i="2" s="1"/>
  <c r="X5" i="2" s="1"/>
  <c r="Y5" i="2" s="1"/>
  <c r="Z5" i="2" s="1"/>
  <c r="AA5" i="2" s="1"/>
  <c r="AB5" i="2" s="1"/>
  <c r="AC5" i="2" s="1"/>
  <c r="AA49" i="2" l="1"/>
  <c r="AB49" i="2" l="1"/>
  <c r="AC49" i="2" l="1"/>
  <c r="L63" i="2" l="1"/>
  <c r="M50" i="2"/>
  <c r="M63" i="2" l="1"/>
  <c r="N50" i="2"/>
  <c r="N63" i="2" s="1"/>
  <c r="O50" i="2" l="1"/>
  <c r="O63" i="2" l="1"/>
  <c r="P50" i="2"/>
  <c r="P63" i="2" s="1"/>
  <c r="Q50" i="2" l="1"/>
  <c r="Q63" i="2" s="1"/>
  <c r="R50" i="2" l="1"/>
  <c r="R63" i="2" l="1"/>
  <c r="S50" i="2"/>
  <c r="S63" i="2" l="1"/>
  <c r="T50" i="2"/>
  <c r="T63" i="2" l="1"/>
  <c r="U50" i="2"/>
  <c r="U63" i="2" l="1"/>
  <c r="V50" i="2"/>
  <c r="V63" i="2" l="1"/>
  <c r="W50" i="2"/>
  <c r="W63" i="2" l="1"/>
  <c r="X50" i="2"/>
  <c r="X63" i="2" l="1"/>
  <c r="Y50" i="2"/>
  <c r="Y63" i="2" l="1"/>
  <c r="Z50" i="2"/>
  <c r="Z63" i="2" l="1"/>
  <c r="AA50" i="2"/>
  <c r="AA63" i="2" l="1"/>
  <c r="AB50" i="2"/>
  <c r="AB63" i="2" l="1"/>
  <c r="AC50" i="2"/>
  <c r="AC63" i="2" s="1"/>
  <c r="M8" i="2"/>
  <c r="M7" i="2"/>
  <c r="L21" i="2"/>
  <c r="N8" i="2" l="1"/>
  <c r="O8" i="2" s="1"/>
  <c r="N7" i="2"/>
  <c r="O7" i="2" s="1"/>
  <c r="C32" i="9"/>
  <c r="G26" i="9"/>
  <c r="G44" i="9" s="1"/>
  <c r="O6" i="2"/>
  <c r="M21" i="2"/>
  <c r="N21" i="2" l="1"/>
  <c r="S26" i="9" s="1"/>
  <c r="P8" i="2"/>
  <c r="Q8" i="2" s="1"/>
  <c r="R8" i="2" s="1"/>
  <c r="P7" i="2"/>
  <c r="Q7" i="2" s="1"/>
  <c r="O32" i="9"/>
  <c r="M26" i="9"/>
  <c r="G33" i="9"/>
  <c r="C33" i="9"/>
  <c r="P6" i="2"/>
  <c r="O21" i="2"/>
  <c r="Y26" i="9" s="1"/>
  <c r="P21" i="2" l="1"/>
  <c r="AE26" i="9" s="1"/>
  <c r="S8" i="2"/>
  <c r="T8" i="2"/>
  <c r="U8" i="2" s="1"/>
  <c r="V8" i="2" s="1"/>
  <c r="W8" i="2" s="1"/>
  <c r="R7" i="2"/>
  <c r="AA32" i="9"/>
  <c r="G43" i="9"/>
  <c r="G51" i="9" s="1"/>
  <c r="Q6" i="2"/>
  <c r="Q21" i="2" s="1"/>
  <c r="AK26" i="9" s="1"/>
  <c r="O33" i="9"/>
  <c r="S32" i="9"/>
  <c r="S44" i="9"/>
  <c r="M44" i="9"/>
  <c r="M32" i="9"/>
  <c r="I33" i="9"/>
  <c r="AK32" i="9" l="1"/>
  <c r="AK43" i="9" s="1"/>
  <c r="X8" i="2"/>
  <c r="U32" i="9"/>
  <c r="U33" i="9" s="1"/>
  <c r="S7" i="2"/>
  <c r="R6" i="2"/>
  <c r="R21" i="2" s="1"/>
  <c r="AE32" i="9"/>
  <c r="AE44" i="9"/>
  <c r="S43" i="9"/>
  <c r="S51" i="9" s="1"/>
  <c r="S33" i="9"/>
  <c r="M33" i="9"/>
  <c r="M43" i="9"/>
  <c r="M51" i="9" s="1"/>
  <c r="Y44" i="9"/>
  <c r="Y32" i="9"/>
  <c r="AA33" i="9"/>
  <c r="AK51" i="9" l="1"/>
  <c r="AK33" i="9"/>
  <c r="Y8" i="2"/>
  <c r="T7" i="2"/>
  <c r="U7" i="2" s="1"/>
  <c r="V7" i="2" s="1"/>
  <c r="W7" i="2" s="1"/>
  <c r="X7" i="2" s="1"/>
  <c r="S6" i="2"/>
  <c r="T6" i="2" s="1"/>
  <c r="Y33" i="9"/>
  <c r="Y43" i="9"/>
  <c r="Y51" i="9" s="1"/>
  <c r="AE33" i="9"/>
  <c r="AE43" i="9"/>
  <c r="AE51" i="9" s="1"/>
  <c r="Z8" i="2" l="1"/>
  <c r="AA8" i="2" s="1"/>
  <c r="AB8" i="2" s="1"/>
  <c r="AC8" i="2" s="1"/>
  <c r="Y7" i="2"/>
  <c r="Z7" i="2" s="1"/>
  <c r="S21" i="2"/>
  <c r="T21" i="2"/>
  <c r="U6" i="2"/>
  <c r="V6" i="2" s="1"/>
  <c r="AA7" i="2" l="1"/>
  <c r="AB7" i="2" s="1"/>
  <c r="AC7" i="2" s="1"/>
  <c r="V21" i="2"/>
  <c r="W6" i="2"/>
  <c r="U21" i="2"/>
  <c r="W21" i="2" l="1"/>
  <c r="X6" i="2"/>
  <c r="X21" i="2" l="1"/>
  <c r="Y6" i="2"/>
  <c r="Y21" i="2" l="1"/>
  <c r="Z6" i="2"/>
  <c r="Z21" i="2" l="1"/>
  <c r="AA6" i="2"/>
  <c r="AA21" i="2" l="1"/>
  <c r="AB6" i="2"/>
  <c r="AB21" i="2" l="1"/>
  <c r="AC6" i="2"/>
  <c r="AC21" i="2" s="1"/>
</calcChain>
</file>

<file path=xl/sharedStrings.xml><?xml version="1.0" encoding="utf-8"?>
<sst xmlns="http://schemas.openxmlformats.org/spreadsheetml/2006/main" count="2502" uniqueCount="209">
  <si>
    <t>Ｂ</t>
  </si>
  <si>
    <t>就農後５年間の収支計画</t>
  </si>
  <si>
    <t>％</t>
  </si>
  <si>
    <t>氏名</t>
    <rPh sb="0" eb="2">
      <t>シメイ</t>
    </rPh>
    <phoneticPr fontId="19"/>
  </si>
  <si>
    <t>単収</t>
    <rPh sb="0" eb="1">
      <t>タン</t>
    </rPh>
    <rPh sb="1" eb="2">
      <t>シュウ</t>
    </rPh>
    <phoneticPr fontId="19"/>
  </si>
  <si>
    <t>平均単価</t>
    <rPh sb="0" eb="2">
      <t>ヘイキン</t>
    </rPh>
    <rPh sb="2" eb="4">
      <t>タンカ</t>
    </rPh>
    <phoneticPr fontId="19"/>
  </si>
  <si>
    <t>部　門</t>
    <rPh sb="0" eb="1">
      <t>ブ</t>
    </rPh>
    <rPh sb="2" eb="3">
      <t>モン</t>
    </rPh>
    <phoneticPr fontId="19"/>
  </si>
  <si>
    <t>㎏</t>
  </si>
  <si>
    <t>（始１月１日～至１２月３１日）</t>
  </si>
  <si>
    <t>農薬費</t>
    <rPh sb="0" eb="2">
      <t>ノウヤク</t>
    </rPh>
    <rPh sb="2" eb="3">
      <t>ヒ</t>
    </rPh>
    <phoneticPr fontId="19"/>
  </si>
  <si>
    <t>項　目</t>
    <rPh sb="0" eb="1">
      <t>コウ</t>
    </rPh>
    <rPh sb="2" eb="3">
      <t>メ</t>
    </rPh>
    <phoneticPr fontId="19"/>
  </si>
  <si>
    <t>合　計</t>
    <rPh sb="0" eb="1">
      <t>ゴウ</t>
    </rPh>
    <rPh sb="2" eb="3">
      <t>ケイ</t>
    </rPh>
    <phoneticPr fontId="19"/>
  </si>
  <si>
    <t>雑費</t>
    <rPh sb="0" eb="2">
      <t>ザッピ</t>
    </rPh>
    <phoneticPr fontId="19"/>
  </si>
  <si>
    <t>粗　収　益</t>
    <rPh sb="0" eb="1">
      <t>ソ</t>
    </rPh>
    <rPh sb="2" eb="3">
      <t>オサム</t>
    </rPh>
    <rPh sb="4" eb="5">
      <t>エキ</t>
    </rPh>
    <phoneticPr fontId="19"/>
  </si>
  <si>
    <t>親族から賃借する農地面積</t>
    <rPh sb="0" eb="2">
      <t>シンゾク</t>
    </rPh>
    <rPh sb="4" eb="6">
      <t>チンシャク</t>
    </rPh>
    <rPh sb="8" eb="10">
      <t>ノウチ</t>
    </rPh>
    <phoneticPr fontId="19"/>
  </si>
  <si>
    <t>作付面積</t>
    <rPh sb="0" eb="2">
      <t>サクツ</t>
    </rPh>
    <rPh sb="2" eb="4">
      <t>メンセキ</t>
    </rPh>
    <phoneticPr fontId="19"/>
  </si>
  <si>
    <t>修繕費</t>
    <rPh sb="0" eb="3">
      <t>シュウゼンヒ</t>
    </rPh>
    <phoneticPr fontId="19"/>
  </si>
  <si>
    <t>動力光熱費</t>
    <rPh sb="0" eb="2">
      <t>ドウリョク</t>
    </rPh>
    <rPh sb="2" eb="5">
      <t>コウネツヒ</t>
    </rPh>
    <phoneticPr fontId="19"/>
  </si>
  <si>
    <t>㎡</t>
  </si>
  <si>
    <t>V</t>
  </si>
  <si>
    <t>㎏/10a</t>
  </si>
  <si>
    <t>３年目</t>
    <rPh sb="1" eb="3">
      <t>ネンメ</t>
    </rPh>
    <phoneticPr fontId="19"/>
  </si>
  <si>
    <t>３年目（</t>
    <rPh sb="1" eb="3">
      <t>ネンメ</t>
    </rPh>
    <phoneticPr fontId="19"/>
  </si>
  <si>
    <t>支払利子</t>
    <rPh sb="0" eb="2">
      <t>シハラ</t>
    </rPh>
    <rPh sb="2" eb="4">
      <t>リシ</t>
    </rPh>
    <phoneticPr fontId="19"/>
  </si>
  <si>
    <t>育成費</t>
    <rPh sb="0" eb="3">
      <t>イクセイヒ</t>
    </rPh>
    <phoneticPr fontId="19"/>
  </si>
  <si>
    <t>No</t>
    <phoneticPr fontId="28"/>
  </si>
  <si>
    <t>所有権を有する農地面積</t>
    <rPh sb="0" eb="3">
      <t>ショユウケン</t>
    </rPh>
    <rPh sb="4" eb="5">
      <t>ユウ</t>
    </rPh>
    <rPh sb="7" eb="9">
      <t>ノウチ</t>
    </rPh>
    <rPh sb="9" eb="11">
      <t>メンセキ</t>
    </rPh>
    <phoneticPr fontId="19"/>
  </si>
  <si>
    <t>小農具費</t>
    <rPh sb="0" eb="1">
      <t>ショウ</t>
    </rPh>
    <rPh sb="1" eb="3">
      <t>ノウグ</t>
    </rPh>
    <rPh sb="3" eb="4">
      <t>ヒ</t>
    </rPh>
    <phoneticPr fontId="19"/>
  </si>
  <si>
    <t>農 地</t>
    <rPh sb="0" eb="1">
      <t>ノウ</t>
    </rPh>
    <rPh sb="2" eb="3">
      <t>チ</t>
    </rPh>
    <phoneticPr fontId="19"/>
  </si>
  <si>
    <t>－</t>
  </si>
  <si>
    <t>総生産量</t>
    <rPh sb="0" eb="3">
      <t>ソウセイサン</t>
    </rPh>
    <rPh sb="3" eb="4">
      <t>リョウ</t>
    </rPh>
    <phoneticPr fontId="19"/>
  </si>
  <si>
    <t>支払地代</t>
    <rPh sb="0" eb="2">
      <t>シハラ</t>
    </rPh>
    <rPh sb="2" eb="4">
      <t>チダイ</t>
    </rPh>
    <phoneticPr fontId="19"/>
  </si>
  <si>
    <t>収支計画５年間の年別減価償却費</t>
    <rPh sb="0" eb="2">
      <t>シュウシ</t>
    </rPh>
    <rPh sb="2" eb="4">
      <t>ケイカク</t>
    </rPh>
    <rPh sb="5" eb="7">
      <t>ネンカン</t>
    </rPh>
    <rPh sb="8" eb="10">
      <t>ネンベツ</t>
    </rPh>
    <rPh sb="10" eb="12">
      <t>ゲンカ</t>
    </rPh>
    <rPh sb="12" eb="14">
      <t>ショウキャク</t>
    </rPh>
    <rPh sb="14" eb="15">
      <t>ヒ</t>
    </rPh>
    <phoneticPr fontId="28"/>
  </si>
  <si>
    <t>４年目（</t>
    <rPh sb="1" eb="3">
      <t>ネンメ</t>
    </rPh>
    <phoneticPr fontId="19"/>
  </si>
  <si>
    <t>農業所得</t>
    <rPh sb="0" eb="2">
      <t>ノウギョウ</t>
    </rPh>
    <rPh sb="2" eb="4">
      <t>ショトク</t>
    </rPh>
    <phoneticPr fontId="19"/>
  </si>
  <si>
    <t>支出</t>
    <rPh sb="0" eb="2">
      <t>シシュツ</t>
    </rPh>
    <phoneticPr fontId="19"/>
  </si>
  <si>
    <t>所得率</t>
    <rPh sb="0" eb="3">
      <t>ショトクリツ</t>
    </rPh>
    <phoneticPr fontId="19"/>
  </si>
  <si>
    <t>円</t>
    <rPh sb="0" eb="1">
      <t>エン</t>
    </rPh>
    <phoneticPr fontId="19"/>
  </si>
  <si>
    <t>粗生産額</t>
    <rPh sb="0" eb="1">
      <t>ソ</t>
    </rPh>
    <rPh sb="1" eb="4">
      <t>セイサンガク</t>
    </rPh>
    <phoneticPr fontId="19"/>
  </si>
  <si>
    <t>賃料料金</t>
    <rPh sb="0" eb="2">
      <t>チンリョウ</t>
    </rPh>
    <rPh sb="2" eb="4">
      <t>リョウキン</t>
    </rPh>
    <phoneticPr fontId="19"/>
  </si>
  <si>
    <t>ケ＝エ-（オ+カ）</t>
  </si>
  <si>
    <t>雑収入</t>
    <rPh sb="0" eb="1">
      <t>ザツ</t>
    </rPh>
    <rPh sb="1" eb="3">
      <t>シュウニュウ</t>
    </rPh>
    <phoneticPr fontId="19"/>
  </si>
  <si>
    <t>償還財源</t>
    <rPh sb="0" eb="2">
      <t>ショウカン</t>
    </rPh>
    <rPh sb="2" eb="4">
      <t>ザイゲン</t>
    </rPh>
    <phoneticPr fontId="19"/>
  </si>
  <si>
    <t>計</t>
    <rPh sb="0" eb="1">
      <t>ケイ</t>
    </rPh>
    <phoneticPr fontId="19"/>
  </si>
  <si>
    <t>経　 営　 費</t>
    <rPh sb="0" eb="1">
      <t>キョウ</t>
    </rPh>
    <rPh sb="3" eb="4">
      <t>エイ</t>
    </rPh>
    <rPh sb="6" eb="7">
      <t>ヒ</t>
    </rPh>
    <phoneticPr fontId="19"/>
  </si>
  <si>
    <t>種苗費</t>
    <rPh sb="0" eb="2">
      <t>シュビョウ</t>
    </rPh>
    <rPh sb="2" eb="3">
      <t>ヒ</t>
    </rPh>
    <phoneticPr fontId="19"/>
  </si>
  <si>
    <t>肥料費</t>
    <rPh sb="0" eb="3">
      <t>ヒリョウヒ</t>
    </rPh>
    <phoneticPr fontId="19"/>
  </si>
  <si>
    <t>飼料費</t>
    <rPh sb="0" eb="3">
      <t>シリョウヒ</t>
    </rPh>
    <phoneticPr fontId="19"/>
  </si>
  <si>
    <t>家畜衛生費</t>
    <rPh sb="0" eb="2">
      <t>カチク</t>
    </rPh>
    <rPh sb="2" eb="5">
      <t>エイセイヒ</t>
    </rPh>
    <phoneticPr fontId="19"/>
  </si>
  <si>
    <t>素畜費</t>
    <rPh sb="0" eb="1">
      <t>ソ</t>
    </rPh>
    <rPh sb="1" eb="2">
      <t>チク</t>
    </rPh>
    <rPh sb="2" eb="3">
      <t>ヒ</t>
    </rPh>
    <phoneticPr fontId="19"/>
  </si>
  <si>
    <t>雇用労賃費</t>
    <rPh sb="0" eb="2">
      <t>コヨウ</t>
    </rPh>
    <rPh sb="2" eb="4">
      <t>ロウチン</t>
    </rPh>
    <rPh sb="4" eb="5">
      <t>ヒ</t>
    </rPh>
    <phoneticPr fontId="19"/>
  </si>
  <si>
    <t>D</t>
  </si>
  <si>
    <t>諸材料費</t>
    <rPh sb="0" eb="1">
      <t>ショ</t>
    </rPh>
    <rPh sb="1" eb="4">
      <t>ザイリョウヒ</t>
    </rPh>
    <phoneticPr fontId="19"/>
  </si>
  <si>
    <t>水利費</t>
    <rPh sb="0" eb="2">
      <t>スイリ</t>
    </rPh>
    <rPh sb="2" eb="3">
      <t>ヒ</t>
    </rPh>
    <phoneticPr fontId="19"/>
  </si>
  <si>
    <t>減価償却費</t>
    <rPh sb="0" eb="2">
      <t>ゲンカ</t>
    </rPh>
    <rPh sb="2" eb="5">
      <t>ショウキャクヒ</t>
    </rPh>
    <phoneticPr fontId="19"/>
  </si>
  <si>
    <t>出荷経費</t>
    <rPh sb="0" eb="2">
      <t>シュッカ</t>
    </rPh>
    <rPh sb="2" eb="4">
      <t>ケイヒ</t>
    </rPh>
    <phoneticPr fontId="19"/>
  </si>
  <si>
    <t>労働力</t>
    <rPh sb="0" eb="3">
      <t>ロウドウリョク</t>
    </rPh>
    <phoneticPr fontId="19"/>
  </si>
  <si>
    <t>人</t>
    <rPh sb="0" eb="1">
      <t>ニン</t>
    </rPh>
    <phoneticPr fontId="19"/>
  </si>
  <si>
    <t>５年目</t>
    <rPh sb="1" eb="3">
      <t>ネンメ</t>
    </rPh>
    <phoneticPr fontId="19"/>
  </si>
  <si>
    <t>Ａ</t>
  </si>
  <si>
    <t>Ｅ</t>
  </si>
  <si>
    <t>うち、雇用</t>
    <rPh sb="3" eb="5">
      <t>コヨウ</t>
    </rPh>
    <phoneticPr fontId="19"/>
  </si>
  <si>
    <t>親族以外から賃借する農地面積</t>
    <rPh sb="0" eb="2">
      <t>シンゾク</t>
    </rPh>
    <rPh sb="2" eb="4">
      <t>イガイ</t>
    </rPh>
    <rPh sb="6" eb="8">
      <t>チンシャク</t>
    </rPh>
    <rPh sb="10" eb="12">
      <t>ノウチ</t>
    </rPh>
    <phoneticPr fontId="19"/>
  </si>
  <si>
    <t>１年目</t>
    <rPh sb="1" eb="3">
      <t>ネンメ</t>
    </rPh>
    <phoneticPr fontId="19"/>
  </si>
  <si>
    <t>２年目</t>
    <rPh sb="1" eb="3">
      <t>ネンメ</t>
    </rPh>
    <phoneticPr fontId="19"/>
  </si>
  <si>
    <t>その他</t>
    <rPh sb="2" eb="3">
      <t>タ</t>
    </rPh>
    <phoneticPr fontId="19"/>
  </si>
  <si>
    <t>計画</t>
    <rPh sb="0" eb="2">
      <t>ケイカク</t>
    </rPh>
    <phoneticPr fontId="28"/>
  </si>
  <si>
    <t>４年目</t>
    <rPh sb="1" eb="3">
      <t>ネンメ</t>
    </rPh>
    <phoneticPr fontId="19"/>
  </si>
  <si>
    <t>減価償却費</t>
    <rPh sb="0" eb="2">
      <t>ゲンカ</t>
    </rPh>
    <rPh sb="2" eb="4">
      <t>ショウキャク</t>
    </rPh>
    <rPh sb="4" eb="5">
      <t>ヒ</t>
    </rPh>
    <phoneticPr fontId="19"/>
  </si>
  <si>
    <t>Ｃ</t>
  </si>
  <si>
    <t>生活費</t>
    <rPh sb="0" eb="3">
      <t>セイカツヒ</t>
    </rPh>
    <phoneticPr fontId="19"/>
  </si>
  <si>
    <t>Ｆ</t>
  </si>
  <si>
    <t>①</t>
  </si>
  <si>
    <t>②</t>
  </si>
  <si>
    <t>差額</t>
    <rPh sb="0" eb="2">
      <t>サガク</t>
    </rPh>
    <phoneticPr fontId="19"/>
  </si>
  <si>
    <t>Ｇ=D-E-F</t>
  </si>
  <si>
    <t>就農後５年間の収支計画【記載例】</t>
    <rPh sb="12" eb="14">
      <t>キサイ</t>
    </rPh>
    <rPh sb="14" eb="15">
      <t>レイ</t>
    </rPh>
    <phoneticPr fontId="19"/>
  </si>
  <si>
    <t>A</t>
  </si>
  <si>
    <t>B</t>
  </si>
  <si>
    <t>記入例の具体的な内容</t>
    <rPh sb="0" eb="2">
      <t>キニュウ</t>
    </rPh>
    <rPh sb="2" eb="3">
      <t>レイ</t>
    </rPh>
    <rPh sb="4" eb="7">
      <t>グタイテキ</t>
    </rPh>
    <rPh sb="8" eb="10">
      <t>ナイヨウ</t>
    </rPh>
    <phoneticPr fontId="19"/>
  </si>
  <si>
    <t>C＝A＊B/1,000</t>
  </si>
  <si>
    <t>E=C＊D</t>
  </si>
  <si>
    <t>F</t>
  </si>
  <si>
    <t>減価償却費（円）
（購入年分　月割）</t>
    <rPh sb="0" eb="2">
      <t>ゲンカショウキャクヒ2</t>
    </rPh>
    <rPh sb="10" eb="12">
      <t>コウニュウ</t>
    </rPh>
    <rPh sb="12" eb="13">
      <t>トシ</t>
    </rPh>
    <rPh sb="13" eb="14">
      <t>ブン</t>
    </rPh>
    <rPh sb="15" eb="17">
      <t>ツキワ</t>
    </rPh>
    <phoneticPr fontId="28"/>
  </si>
  <si>
    <t>G＝E+F</t>
  </si>
  <si>
    <t>H</t>
  </si>
  <si>
    <t>I</t>
  </si>
  <si>
    <t>J</t>
  </si>
  <si>
    <t>a＝H~Zの和</t>
    <rPh sb="6" eb="7">
      <t>ワ</t>
    </rPh>
    <phoneticPr fontId="19"/>
  </si>
  <si>
    <t>K</t>
  </si>
  <si>
    <t>L</t>
  </si>
  <si>
    <t>M</t>
  </si>
  <si>
    <t>N</t>
  </si>
  <si>
    <t>O</t>
  </si>
  <si>
    <t>P</t>
  </si>
  <si>
    <t>Q</t>
  </si>
  <si>
    <t>エ＝ア＋イ+ウ</t>
  </si>
  <si>
    <t>R</t>
  </si>
  <si>
    <t>S</t>
  </si>
  <si>
    <t>T</t>
  </si>
  <si>
    <t>U</t>
  </si>
  <si>
    <t>W</t>
  </si>
  <si>
    <t>X</t>
  </si>
  <si>
    <t>Y</t>
  </si>
  <si>
    <t>Z</t>
  </si>
  <si>
    <t>b＝G-a</t>
  </si>
  <si>
    <t>○色付きセルには計算式が入力されています。</t>
    <rPh sb="1" eb="3">
      <t>イロツ</t>
    </rPh>
    <rPh sb="8" eb="11">
      <t>ケイサンシキ</t>
    </rPh>
    <rPh sb="12" eb="14">
      <t>ニュウリョク</t>
    </rPh>
    <phoneticPr fontId="28"/>
  </si>
  <si>
    <t>計画２年目</t>
    <rPh sb="0" eb="2">
      <t>ケイカク</t>
    </rPh>
    <rPh sb="3" eb="5">
      <t>ネンメ</t>
    </rPh>
    <phoneticPr fontId="28"/>
  </si>
  <si>
    <t>c＝ｂ/G%</t>
  </si>
  <si>
    <t>① 青年等就農資金</t>
    <rPh sb="2" eb="4">
      <t>セイネン</t>
    </rPh>
    <rPh sb="4" eb="5">
      <t>トウ</t>
    </rPh>
    <rPh sb="5" eb="7">
      <t>シュウノウ</t>
    </rPh>
    <rPh sb="7" eb="9">
      <t>シキン</t>
    </rPh>
    <phoneticPr fontId="19"/>
  </si>
  <si>
    <t>d</t>
  </si>
  <si>
    <t>e</t>
  </si>
  <si>
    <t>f</t>
  </si>
  <si>
    <t>g</t>
  </si>
  <si>
    <t>h</t>
  </si>
  <si>
    <t>i＝f+g+h</t>
  </si>
  <si>
    <t>計画５年目</t>
    <rPh sb="0" eb="2">
      <t>ケイカク</t>
    </rPh>
    <rPh sb="3" eb="5">
      <t>ネンメ</t>
    </rPh>
    <phoneticPr fontId="28"/>
  </si>
  <si>
    <t>品目１の品名</t>
    <rPh sb="0" eb="2">
      <t>ヒンモク</t>
    </rPh>
    <rPh sb="4" eb="6">
      <t>ヒンメイ</t>
    </rPh>
    <phoneticPr fontId="19"/>
  </si>
  <si>
    <t>品目２の品名</t>
    <rPh sb="0" eb="2">
      <t>ヒンモク</t>
    </rPh>
    <rPh sb="4" eb="6">
      <t>ヒンメイ</t>
    </rPh>
    <phoneticPr fontId="19"/>
  </si>
  <si>
    <t>ア＝ｂ</t>
  </si>
  <si>
    <t>イ＝W</t>
  </si>
  <si>
    <t>５年目（</t>
    <rPh sb="1" eb="3">
      <t>ネンメ</t>
    </rPh>
    <phoneticPr fontId="19"/>
  </si>
  <si>
    <t>ウ</t>
  </si>
  <si>
    <t>オ＝ア+ウ</t>
  </si>
  <si>
    <t>カ＝キ+ク</t>
  </si>
  <si>
    <t>キ</t>
  </si>
  <si>
    <t>ク</t>
  </si>
  <si>
    <t>○○○○</t>
  </si>
  <si>
    <t>ニラ1</t>
  </si>
  <si>
    <t>ニラ２</t>
  </si>
  <si>
    <t>～</t>
  </si>
  <si>
    <t>１年目（</t>
    <rPh sb="1" eb="3">
      <t>ネンメ</t>
    </rPh>
    <phoneticPr fontId="19"/>
  </si>
  <si>
    <t>年）</t>
    <rPh sb="0" eb="1">
      <t>ネン</t>
    </rPh>
    <phoneticPr fontId="19"/>
  </si>
  <si>
    <t>令和</t>
    <rPh sb="0" eb="2">
      <t>レイワ</t>
    </rPh>
    <phoneticPr fontId="19"/>
  </si>
  <si>
    <t>２年目（</t>
    <rPh sb="1" eb="3">
      <t>ネンメ</t>
    </rPh>
    <phoneticPr fontId="19"/>
  </si>
  <si>
    <t>設備等初期投資費用</t>
    <rPh sb="0" eb="2">
      <t>セツビ</t>
    </rPh>
    <rPh sb="2" eb="3">
      <t>トウ</t>
    </rPh>
    <rPh sb="3" eb="5">
      <t>ショキ</t>
    </rPh>
    <rPh sb="5" eb="7">
      <t>トウシ</t>
    </rPh>
    <rPh sb="7" eb="9">
      <t>ヒヨウ</t>
    </rPh>
    <phoneticPr fontId="28"/>
  </si>
  <si>
    <t>導入施設・機械等</t>
    <rPh sb="0" eb="2">
      <t>ドウニュウ</t>
    </rPh>
    <rPh sb="2" eb="4">
      <t>シセツ</t>
    </rPh>
    <rPh sb="5" eb="7">
      <t>キカイ</t>
    </rPh>
    <rPh sb="7" eb="8">
      <t>トウ</t>
    </rPh>
    <phoneticPr fontId="28"/>
  </si>
  <si>
    <t>取得価格（円）</t>
    <rPh sb="0" eb="2">
      <t>シュトク</t>
    </rPh>
    <rPh sb="2" eb="4">
      <t>カカク</t>
    </rPh>
    <rPh sb="5" eb="6">
      <t>エン</t>
    </rPh>
    <phoneticPr fontId="28"/>
  </si>
  <si>
    <t>耐用年数（年）</t>
    <rPh sb="0" eb="2">
      <t>タイヨウ</t>
    </rPh>
    <rPh sb="2" eb="4">
      <t>ネンスウ</t>
    </rPh>
    <rPh sb="5" eb="6">
      <t>ネン</t>
    </rPh>
    <phoneticPr fontId="28"/>
  </si>
  <si>
    <t>導入時期</t>
    <rPh sb="0" eb="2">
      <t>ドウニュウ</t>
    </rPh>
    <rPh sb="2" eb="4">
      <t>ジキ</t>
    </rPh>
    <phoneticPr fontId="28"/>
  </si>
  <si>
    <t>年目</t>
    <rPh sb="0" eb="2">
      <t>ネンメ</t>
    </rPh>
    <phoneticPr fontId="28"/>
  </si>
  <si>
    <t>導入月</t>
    <rPh sb="0" eb="2">
      <t>ドウニュウ</t>
    </rPh>
    <rPh sb="2" eb="3">
      <t>ツキ</t>
    </rPh>
    <phoneticPr fontId="28"/>
  </si>
  <si>
    <t>購入年中の
使用月数</t>
    <rPh sb="0" eb="2">
      <t>コウニュウ</t>
    </rPh>
    <rPh sb="2" eb="3">
      <t>トシ</t>
    </rPh>
    <rPh sb="3" eb="4">
      <t>チュウ</t>
    </rPh>
    <rPh sb="6" eb="8">
      <t>シヨウ</t>
    </rPh>
    <rPh sb="8" eb="9">
      <t>ツキ</t>
    </rPh>
    <rPh sb="9" eb="10">
      <t>スウ</t>
    </rPh>
    <phoneticPr fontId="28"/>
  </si>
  <si>
    <t>減価償却費（円）
(2年目以降）</t>
    <rPh sb="0" eb="2">
      <t>ゲンカ</t>
    </rPh>
    <rPh sb="2" eb="5">
      <t>ショウキャクヒ</t>
    </rPh>
    <rPh sb="6" eb="7">
      <t>エン</t>
    </rPh>
    <rPh sb="11" eb="12">
      <t>ネン</t>
    </rPh>
    <rPh sb="12" eb="13">
      <t>メ</t>
    </rPh>
    <rPh sb="13" eb="15">
      <t>イコウ</t>
    </rPh>
    <phoneticPr fontId="28"/>
  </si>
  <si>
    <t>合計</t>
    <rPh sb="0" eb="2">
      <t>ゴウケイ</t>
    </rPh>
    <phoneticPr fontId="28"/>
  </si>
  <si>
    <t>計画１年目</t>
    <rPh sb="0" eb="2">
      <t>ケイカク</t>
    </rPh>
    <rPh sb="3" eb="5">
      <t>ネンメ</t>
    </rPh>
    <phoneticPr fontId="28"/>
  </si>
  <si>
    <t>計画３年目</t>
    <rPh sb="0" eb="2">
      <t>ケイカク</t>
    </rPh>
    <rPh sb="3" eb="5">
      <t>ネンメ</t>
    </rPh>
    <phoneticPr fontId="28"/>
  </si>
  <si>
    <t>計画４年目</t>
    <rPh sb="0" eb="2">
      <t>ケイカク</t>
    </rPh>
    <rPh sb="3" eb="5">
      <t>ネンメ</t>
    </rPh>
    <phoneticPr fontId="28"/>
  </si>
  <si>
    <t>【備考】</t>
    <rPh sb="1" eb="3">
      <t>ビコウ</t>
    </rPh>
    <phoneticPr fontId="28"/>
  </si>
  <si>
    <t>青年等就農資金等返済分</t>
    <rPh sb="0" eb="2">
      <t>セイネン</t>
    </rPh>
    <rPh sb="2" eb="3">
      <t>トウ</t>
    </rPh>
    <rPh sb="3" eb="5">
      <t>シュウノウ</t>
    </rPh>
    <rPh sb="5" eb="7">
      <t>シキン</t>
    </rPh>
    <rPh sb="7" eb="8">
      <t>トウ</t>
    </rPh>
    <rPh sb="8" eb="11">
      <t>ヘンサイブン</t>
    </rPh>
    <phoneticPr fontId="19"/>
  </si>
  <si>
    <t>例</t>
    <rPh sb="0" eb="1">
      <t>レイ</t>
    </rPh>
    <phoneticPr fontId="28"/>
  </si>
  <si>
    <t>トラクター（ロータリー付き）</t>
    <rPh sb="11" eb="12">
      <t>ツ</t>
    </rPh>
    <phoneticPr fontId="28"/>
  </si>
  <si>
    <t>貸借する農地は相対ではなく、農業委員会や農業公社等を通じて正規の契約が必要です。</t>
    <rPh sb="0" eb="2">
      <t>タイシャク</t>
    </rPh>
    <rPh sb="4" eb="6">
      <t>ノウチ</t>
    </rPh>
    <rPh sb="7" eb="9">
      <t>アイタイ</t>
    </rPh>
    <rPh sb="14" eb="16">
      <t>ノウギョウ</t>
    </rPh>
    <rPh sb="16" eb="19">
      <t>イインカイ</t>
    </rPh>
    <rPh sb="20" eb="22">
      <t>ノウギョウ</t>
    </rPh>
    <rPh sb="22" eb="24">
      <t>コウシャ</t>
    </rPh>
    <rPh sb="24" eb="25">
      <t>トウ</t>
    </rPh>
    <rPh sb="26" eb="27">
      <t>ツウ</t>
    </rPh>
    <rPh sb="29" eb="31">
      <t>セイキ</t>
    </rPh>
    <rPh sb="32" eb="34">
      <t>ケイヤク</t>
    </rPh>
    <rPh sb="35" eb="37">
      <t>ヒツヨウ</t>
    </rPh>
    <phoneticPr fontId="31"/>
  </si>
  <si>
    <r>
      <t>ここでは、農業経営だけでなく、生活費や資金の返済も含めた支出入を確認します。</t>
    </r>
    <r>
      <rPr>
        <b/>
        <u/>
        <sz val="11"/>
        <color rgb="FFFF0000"/>
        <rFont val="ＭＳ Ｐゴシック"/>
        <family val="3"/>
        <charset val="128"/>
      </rPr>
      <t>差額がマイナスになる場合は、生活が成り立たないことになります。</t>
    </r>
    <rPh sb="5" eb="7">
      <t>ノウギョウ</t>
    </rPh>
    <rPh sb="7" eb="9">
      <t>ケイエイ</t>
    </rPh>
    <rPh sb="15" eb="18">
      <t>セイカツヒ</t>
    </rPh>
    <rPh sb="19" eb="21">
      <t>シキン</t>
    </rPh>
    <rPh sb="22" eb="24">
      <t>ヘンサイ</t>
    </rPh>
    <rPh sb="25" eb="26">
      <t>フク</t>
    </rPh>
    <rPh sb="28" eb="30">
      <t>シシュツ</t>
    </rPh>
    <rPh sb="30" eb="31">
      <t>ニュウ</t>
    </rPh>
    <rPh sb="32" eb="34">
      <t>カクニン</t>
    </rPh>
    <rPh sb="38" eb="40">
      <t>サガク</t>
    </rPh>
    <rPh sb="48" eb="50">
      <t>バアイ</t>
    </rPh>
    <rPh sb="52" eb="54">
      <t>セイカツ</t>
    </rPh>
    <rPh sb="55" eb="56">
      <t>ナ</t>
    </rPh>
    <rPh sb="57" eb="58">
      <t>タ</t>
    </rPh>
    <phoneticPr fontId="31"/>
  </si>
  <si>
    <t>・減価償却費：見積書を取得して計算すること</t>
    <phoneticPr fontId="19"/>
  </si>
  <si>
    <t>・出荷経費：農協手数料、全農手数料、市場手数料、出荷資材、運賃等。</t>
    <phoneticPr fontId="19"/>
  </si>
  <si>
    <t>・農業共済掛金：農業共済に相談すれば見積書がもらえる。ハウスの見積書を元に作成。
掛金は保障内容により大きく変わる。不足の事態があったとしても施設を再建できるような内容にすること。</t>
    <rPh sb="41" eb="43">
      <t>カケキン</t>
    </rPh>
    <rPh sb="44" eb="46">
      <t>ホショウ</t>
    </rPh>
    <rPh sb="46" eb="48">
      <t>ナイヨウ</t>
    </rPh>
    <rPh sb="51" eb="52">
      <t>オオ</t>
    </rPh>
    <rPh sb="54" eb="55">
      <t>カ</t>
    </rPh>
    <rPh sb="58" eb="60">
      <t>フソク</t>
    </rPh>
    <rPh sb="61" eb="63">
      <t>ジタイ</t>
    </rPh>
    <rPh sb="71" eb="73">
      <t>シセツ</t>
    </rPh>
    <rPh sb="74" eb="76">
      <t>サイケン</t>
    </rPh>
    <rPh sb="82" eb="84">
      <t>ナイヨウ</t>
    </rPh>
    <phoneticPr fontId="19"/>
  </si>
  <si>
    <t>・雇用労賃：単価×人数×時間
            ×１ヶ月の日数×月数</t>
    <phoneticPr fontId="19"/>
  </si>
  <si>
    <t>農業共済掛金</t>
    <rPh sb="0" eb="2">
      <t>ノウギョウ</t>
    </rPh>
    <rPh sb="2" eb="4">
      <t>キョウサイ</t>
    </rPh>
    <rPh sb="4" eb="5">
      <t>カ</t>
    </rPh>
    <rPh sb="5" eb="6">
      <t>キン</t>
    </rPh>
    <phoneticPr fontId="19"/>
  </si>
  <si>
    <t>作成における注意点：各年の「その他：C」欄の内容を記載すること</t>
  </si>
  <si>
    <t>　　　　　　　　　　　 　　各年の「差額：G」欄は，0円以上であること</t>
  </si>
  <si>
    <t>10万円未満＝単年度（小農具費、諸材料費等）</t>
    <rPh sb="2" eb="4">
      <t>マンエン</t>
    </rPh>
    <rPh sb="4" eb="6">
      <t>ミマン</t>
    </rPh>
    <rPh sb="7" eb="10">
      <t>タンネンド</t>
    </rPh>
    <rPh sb="11" eb="12">
      <t>ショウ</t>
    </rPh>
    <rPh sb="12" eb="14">
      <t>ノウグ</t>
    </rPh>
    <rPh sb="14" eb="15">
      <t>ヒ</t>
    </rPh>
    <rPh sb="16" eb="17">
      <t>ショ</t>
    </rPh>
    <rPh sb="17" eb="20">
      <t>ザイリョウヒ</t>
    </rPh>
    <rPh sb="20" eb="21">
      <t>トウ</t>
    </rPh>
    <phoneticPr fontId="38"/>
  </si>
  <si>
    <t>10万円以上20万円未満＝3年で減価償却</t>
    <rPh sb="2" eb="4">
      <t>マンエン</t>
    </rPh>
    <rPh sb="4" eb="6">
      <t>イジョウ</t>
    </rPh>
    <rPh sb="8" eb="10">
      <t>マンエン</t>
    </rPh>
    <rPh sb="10" eb="12">
      <t>ミマン</t>
    </rPh>
    <rPh sb="14" eb="15">
      <t>ネン</t>
    </rPh>
    <rPh sb="16" eb="18">
      <t>ゲンカ</t>
    </rPh>
    <rPh sb="18" eb="20">
      <t>ショウキャク</t>
    </rPh>
    <phoneticPr fontId="38"/>
  </si>
  <si>
    <t>償却率一覧</t>
    <rPh sb="0" eb="3">
      <t>ショウキャクリツ</t>
    </rPh>
    <rPh sb="3" eb="5">
      <t>イチラン</t>
    </rPh>
    <phoneticPr fontId="38"/>
  </si>
  <si>
    <t>（定額法）</t>
    <rPh sb="1" eb="4">
      <t>テイガクホウ</t>
    </rPh>
    <phoneticPr fontId="38"/>
  </si>
  <si>
    <t>記入例</t>
    <rPh sb="0" eb="2">
      <t>キニュウ</t>
    </rPh>
    <rPh sb="2" eb="3">
      <t>レイ</t>
    </rPh>
    <phoneticPr fontId="15"/>
  </si>
  <si>
    <t>栽培用パイプハウス</t>
    <rPh sb="0" eb="3">
      <t>サイバイヨウ</t>
    </rPh>
    <phoneticPr fontId="31"/>
  </si>
  <si>
    <t>育苗用パイプハウス</t>
    <rPh sb="0" eb="2">
      <t>イクビョウ</t>
    </rPh>
    <rPh sb="2" eb="3">
      <t>ヨウ</t>
    </rPh>
    <phoneticPr fontId="31"/>
  </si>
  <si>
    <t>夜冷施設</t>
    <rPh sb="0" eb="1">
      <t>ヤ</t>
    </rPh>
    <rPh sb="1" eb="2">
      <t>レイ</t>
    </rPh>
    <rPh sb="2" eb="4">
      <t>シセツ</t>
    </rPh>
    <phoneticPr fontId="31"/>
  </si>
  <si>
    <t>井戸</t>
    <rPh sb="0" eb="2">
      <t>イド</t>
    </rPh>
    <phoneticPr fontId="31"/>
  </si>
  <si>
    <t>電気工事</t>
    <rPh sb="0" eb="2">
      <t>デンキ</t>
    </rPh>
    <rPh sb="2" eb="4">
      <t>コウジ</t>
    </rPh>
    <phoneticPr fontId="31"/>
  </si>
  <si>
    <t>予冷庫</t>
    <rPh sb="0" eb="3">
      <t>ヨレイコ</t>
    </rPh>
    <phoneticPr fontId="31"/>
  </si>
  <si>
    <t>出荷調整施設</t>
    <rPh sb="0" eb="2">
      <t>シュッカ</t>
    </rPh>
    <rPh sb="2" eb="4">
      <t>チョウセイ</t>
    </rPh>
    <rPh sb="4" eb="6">
      <t>シセツ</t>
    </rPh>
    <phoneticPr fontId="31"/>
  </si>
  <si>
    <t>軽トラック</t>
    <rPh sb="0" eb="1">
      <t>ケイ</t>
    </rPh>
    <phoneticPr fontId="31"/>
  </si>
  <si>
    <t>動力噴霧器</t>
    <rPh sb="0" eb="2">
      <t>ドウリョク</t>
    </rPh>
    <rPh sb="2" eb="5">
      <t>フンムキ</t>
    </rPh>
    <phoneticPr fontId="31"/>
  </si>
  <si>
    <t>うね立て機</t>
    <rPh sb="2" eb="3">
      <t>タ</t>
    </rPh>
    <rPh sb="4" eb="5">
      <t>キ</t>
    </rPh>
    <phoneticPr fontId="31"/>
  </si>
  <si>
    <t>土壌消毒用アタッチメント</t>
    <rPh sb="0" eb="2">
      <t>ドジョウ</t>
    </rPh>
    <rPh sb="2" eb="4">
      <t>ショウドク</t>
    </rPh>
    <rPh sb="4" eb="5">
      <t>ヨウ</t>
    </rPh>
    <phoneticPr fontId="31"/>
  </si>
  <si>
    <t>炭酸ガス発生装置</t>
    <rPh sb="0" eb="2">
      <t>タンサン</t>
    </rPh>
    <rPh sb="4" eb="6">
      <t>ハッセイ</t>
    </rPh>
    <rPh sb="6" eb="8">
      <t>ソウチ</t>
    </rPh>
    <phoneticPr fontId="31"/>
  </si>
  <si>
    <t>合計</t>
    <rPh sb="0" eb="2">
      <t>ゴウケイ</t>
    </rPh>
    <phoneticPr fontId="38"/>
  </si>
  <si>
    <t>計画６年目</t>
    <phoneticPr fontId="28"/>
  </si>
  <si>
    <t>計画７年目</t>
  </si>
  <si>
    <t>計画８年目</t>
  </si>
  <si>
    <t>計画９年目</t>
  </si>
  <si>
    <t>計画１０年目</t>
  </si>
  <si>
    <t>計画１１年目</t>
  </si>
  <si>
    <t>計画１２年目</t>
  </si>
  <si>
    <t>計画１３年目</t>
  </si>
  <si>
    <t>計画１４年目</t>
  </si>
  <si>
    <t>計画１５年目</t>
  </si>
  <si>
    <t>計画１６年目</t>
  </si>
  <si>
    <t>計画１７年目</t>
  </si>
  <si>
    <t>償　還　計　画　における　減　価　償　却　費</t>
    <rPh sb="0" eb="1">
      <t>ショウ</t>
    </rPh>
    <rPh sb="2" eb="3">
      <t>カン</t>
    </rPh>
    <rPh sb="4" eb="5">
      <t>ケイ</t>
    </rPh>
    <rPh sb="6" eb="7">
      <t>ガ</t>
    </rPh>
    <rPh sb="13" eb="14">
      <t>ゲン</t>
    </rPh>
    <rPh sb="15" eb="16">
      <t>アタイ</t>
    </rPh>
    <rPh sb="17" eb="18">
      <t>ショウ</t>
    </rPh>
    <rPh sb="19" eb="20">
      <t>キャク</t>
    </rPh>
    <rPh sb="21" eb="22">
      <t>ヒ</t>
    </rPh>
    <phoneticPr fontId="28"/>
  </si>
  <si>
    <t>合計</t>
    <rPh sb="0" eb="2">
      <t>ゴウケイ</t>
    </rPh>
    <phoneticPr fontId="28"/>
  </si>
  <si>
    <t>○５ヶ年の収支計画以前から減価償却されている設備・機械があるときは、取得価格に「未償却残高」、耐用年数に「残存年数」を記入してください。</t>
    <rPh sb="2" eb="4">
      <t>カネン</t>
    </rPh>
    <rPh sb="5" eb="7">
      <t>シュウシ</t>
    </rPh>
    <rPh sb="7" eb="9">
      <t>ケイカク</t>
    </rPh>
    <rPh sb="9" eb="11">
      <t>イゼン</t>
    </rPh>
    <rPh sb="13" eb="15">
      <t>ゲンカ</t>
    </rPh>
    <rPh sb="15" eb="17">
      <t>ショウキャク</t>
    </rPh>
    <rPh sb="22" eb="24">
      <t>セツビ</t>
    </rPh>
    <rPh sb="25" eb="27">
      <t>キカイ</t>
    </rPh>
    <rPh sb="34" eb="36">
      <t>シュトク</t>
    </rPh>
    <rPh sb="36" eb="38">
      <t>カカク</t>
    </rPh>
    <rPh sb="40" eb="43">
      <t>ミショウキャク</t>
    </rPh>
    <rPh sb="43" eb="45">
      <t>ザンダカ</t>
    </rPh>
    <rPh sb="47" eb="49">
      <t>タイヨウ</t>
    </rPh>
    <rPh sb="49" eb="51">
      <t>ネンスウ</t>
    </rPh>
    <rPh sb="53" eb="55">
      <t>ザンゾン</t>
    </rPh>
    <rPh sb="55" eb="57">
      <t>ネンスウ</t>
    </rPh>
    <rPh sb="59" eb="61">
      <t>キニュウ</t>
    </rPh>
    <phoneticPr fontId="28"/>
  </si>
  <si>
    <t>６年目（</t>
    <rPh sb="1" eb="3">
      <t>ネンメ</t>
    </rPh>
    <phoneticPr fontId="19"/>
  </si>
  <si>
    <t>年）※参考</t>
    <rPh sb="0" eb="1">
      <t>ネン</t>
    </rPh>
    <rPh sb="3" eb="5">
      <t>サンコウ</t>
    </rPh>
    <phoneticPr fontId="19"/>
  </si>
  <si>
    <t>6年目</t>
    <rPh sb="1" eb="3">
      <t>ネンメ</t>
    </rPh>
    <phoneticPr fontId="19"/>
  </si>
  <si>
    <t>Z’</t>
    <phoneticPr fontId="19"/>
  </si>
  <si>
    <t>（</t>
    <phoneticPr fontId="31"/>
  </si>
  <si>
    <t>年目</t>
    <rPh sb="0" eb="2">
      <t>ネンメ</t>
    </rPh>
    <phoneticPr fontId="19"/>
  </si>
  <si>
    <t>Ｄ=A+B+C-育成費</t>
    <rPh sb="8" eb="11">
      <t>イクセイヒ</t>
    </rPh>
    <phoneticPr fontId="31"/>
  </si>
  <si>
    <t>５　年　目（平成35年）</t>
    <rPh sb="2" eb="3">
      <t>トシ</t>
    </rPh>
    <rPh sb="4" eb="5">
      <t>メ</t>
    </rPh>
    <rPh sb="6" eb="8">
      <t>ヘイセイ</t>
    </rPh>
    <rPh sb="10" eb="11">
      <t>ネン</t>
    </rPh>
    <phoneticPr fontId="19"/>
  </si>
  <si>
    <t>１　年　目（平成31年）</t>
    <rPh sb="2" eb="3">
      <t>トシ</t>
    </rPh>
    <rPh sb="4" eb="5">
      <t>メ</t>
    </rPh>
    <rPh sb="6" eb="8">
      <t>ヘイセイ</t>
    </rPh>
    <rPh sb="10" eb="11">
      <t>ネン</t>
    </rPh>
    <phoneticPr fontId="19"/>
  </si>
  <si>
    <t>２　年　目（平成32年）</t>
    <rPh sb="2" eb="3">
      <t>トシ</t>
    </rPh>
    <rPh sb="4" eb="5">
      <t>メ</t>
    </rPh>
    <rPh sb="6" eb="8">
      <t>ヘイセイ</t>
    </rPh>
    <rPh sb="10" eb="11">
      <t>ネン</t>
    </rPh>
    <phoneticPr fontId="19"/>
  </si>
  <si>
    <t>５年目の農業所得が、就農地の目標所得（年間所得200万円）を上回る必要があります</t>
    <rPh sb="1" eb="3">
      <t>ネンメ</t>
    </rPh>
    <rPh sb="4" eb="6">
      <t>ノウギョウ</t>
    </rPh>
    <rPh sb="6" eb="8">
      <t>ショトク</t>
    </rPh>
    <rPh sb="10" eb="12">
      <t>シュウノウ</t>
    </rPh>
    <rPh sb="12" eb="13">
      <t>チ</t>
    </rPh>
    <rPh sb="14" eb="16">
      <t>モクヒョウ</t>
    </rPh>
    <rPh sb="16" eb="18">
      <t>ショトク</t>
    </rPh>
    <rPh sb="19" eb="21">
      <t>ネンカン</t>
    </rPh>
    <rPh sb="21" eb="23">
      <t>ショトク</t>
    </rPh>
    <rPh sb="26" eb="28">
      <t>マンエン</t>
    </rPh>
    <rPh sb="30" eb="32">
      <t>ウワマワ</t>
    </rPh>
    <rPh sb="33" eb="35">
      <t>ヒツヨウ</t>
    </rPh>
    <phoneticPr fontId="31"/>
  </si>
  <si>
    <t>②●●銀行</t>
    <rPh sb="3" eb="5">
      <t>ギンコウ</t>
    </rPh>
    <phoneticPr fontId="19"/>
  </si>
  <si>
    <t>経営開始資金</t>
    <rPh sb="0" eb="2">
      <t>ケイエイ</t>
    </rPh>
    <rPh sb="2" eb="4">
      <t>カイシ</t>
    </rPh>
    <rPh sb="4" eb="6">
      <t>シキン</t>
    </rPh>
    <phoneticPr fontId="19"/>
  </si>
  <si>
    <t>農業経営上の費用で左記の費目にないものは、項目を追加するか、雑費にまとめてください（租税公課、JA出資金部会費、土地改良費など）</t>
    <rPh sb="0" eb="2">
      <t>ノウギョウ</t>
    </rPh>
    <rPh sb="2" eb="4">
      <t>ケイエイ</t>
    </rPh>
    <rPh sb="4" eb="5">
      <t>ジョウ</t>
    </rPh>
    <rPh sb="6" eb="8">
      <t>ヒヨウ</t>
    </rPh>
    <rPh sb="9" eb="11">
      <t>サキ</t>
    </rPh>
    <rPh sb="12" eb="14">
      <t>ヒモク</t>
    </rPh>
    <rPh sb="21" eb="23">
      <t>コウモク</t>
    </rPh>
    <rPh sb="24" eb="26">
      <t>ツイカ</t>
    </rPh>
    <rPh sb="30" eb="32">
      <t>ザッピ</t>
    </rPh>
    <rPh sb="42" eb="44">
      <t>ソゼイ</t>
    </rPh>
    <rPh sb="44" eb="46">
      <t>コウカ</t>
    </rPh>
    <rPh sb="49" eb="52">
      <t>シュッシキン</t>
    </rPh>
    <rPh sb="52" eb="54">
      <t>ブカイ</t>
    </rPh>
    <rPh sb="54" eb="55">
      <t>ヒ</t>
    </rPh>
    <rPh sb="56" eb="58">
      <t>トチ</t>
    </rPh>
    <rPh sb="58" eb="60">
      <t>カイリョウ</t>
    </rPh>
    <rPh sb="60" eb="61">
      <t>ヒ</t>
    </rPh>
    <phoneticPr fontId="31"/>
  </si>
  <si>
    <t>Ｄ=A+B+C-育成費</t>
    <rPh sb="8" eb="11">
      <t>イクセイヒ</t>
    </rPh>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</si>
</sst>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月&quot;"/>
    <numFmt numFmtId="177" formatCode="0.0_ "/>
    <numFmt numFmtId="178" formatCode="0_ "/>
    <numFmt numFmtId="179" formatCode="#,##0_ "/>
    <numFmt numFmtId="180" formatCode="0.000_ "/>
    <numFmt numFmtId="181" formatCode="#,##0_);[Red]\(#,##0\)"/>
    <numFmt numFmtId="182" formatCode="0.0_);[Red]\(0.0\)"/>
    <numFmt numFmtId="183" formatCode="0_);[Red]\(0\)"/>
  </numFmts>
  <fonts count="42" x14ac:knownFonts="1">
    <font>
      <sz val="11"/>
      <name val="ＭＳ Ｐゴシック"/>
      <family val="3"/>
    </font>
    <font>
      <sz val="11"/>
      <color indexed="8"/>
      <name val="ＭＳ Ｐゴシック"/>
      <family val="3"/>
    </font>
    <font>
      <sz val="11"/>
      <color indexed="9"/>
      <name val="ＭＳ Ｐゴシック"/>
      <family val="3"/>
    </font>
    <font>
      <sz val="11"/>
      <color indexed="60"/>
      <name val="ＭＳ Ｐゴシック"/>
      <family val="3"/>
    </font>
    <font>
      <b/>
      <sz val="18"/>
      <color indexed="56"/>
      <name val="ＭＳ Ｐゴシック"/>
      <family val="3"/>
    </font>
    <font>
      <b/>
      <sz val="11"/>
      <color indexed="9"/>
      <name val="ＭＳ Ｐゴシック"/>
      <family val="3"/>
    </font>
    <font>
      <sz val="11"/>
      <name val="ＭＳ Ｐゴシック"/>
      <family val="3"/>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52"/>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6"/>
      <name val="ＭＳ Ｐゴシック"/>
      <family val="3"/>
    </font>
    <font>
      <sz val="9"/>
      <name val="ＭＳ Ｐゴシック"/>
      <family val="3"/>
    </font>
    <font>
      <sz val="9"/>
      <name val="ＭＳ 明朝"/>
      <family val="1"/>
    </font>
    <font>
      <sz val="10"/>
      <name val="ＭＳ 明朝"/>
      <family val="1"/>
    </font>
    <font>
      <sz val="10"/>
      <name val="ＭＳ Ｐゴシック"/>
      <family val="3"/>
    </font>
    <font>
      <b/>
      <sz val="11"/>
      <name val="ＭＳ Ｐゴシック"/>
      <family val="3"/>
    </font>
    <font>
      <sz val="11"/>
      <name val="ＭＳ 明朝"/>
      <family val="1"/>
    </font>
    <font>
      <sz val="9"/>
      <color indexed="8"/>
      <name val="ＭＳ 明朝"/>
      <family val="1"/>
    </font>
    <font>
      <sz val="9"/>
      <color indexed="10"/>
      <name val="ＭＳ Ｐゴシック"/>
      <family val="3"/>
    </font>
    <font>
      <sz val="6"/>
      <name val="ＭＳ Ｐゴシック"/>
      <family val="3"/>
    </font>
    <font>
      <sz val="12"/>
      <name val="ＭＳ Ｐゴシック"/>
      <family val="3"/>
    </font>
    <font>
      <sz val="14"/>
      <name val="ＭＳ Ｐゴシック"/>
      <family val="3"/>
    </font>
    <font>
      <sz val="6"/>
      <name val="ＭＳ Ｐゴシック"/>
      <family val="3"/>
      <charset val="128"/>
    </font>
    <font>
      <b/>
      <sz val="11"/>
      <name val="ＭＳ Ｐゴシック"/>
      <family val="3"/>
      <charset val="128"/>
    </font>
    <font>
      <b/>
      <u/>
      <sz val="11"/>
      <color rgb="FFFF0000"/>
      <name val="ＭＳ Ｐゴシック"/>
      <family val="3"/>
      <charset val="128"/>
    </font>
    <font>
      <sz val="10.5"/>
      <name val="ＭＳ 明朝"/>
      <family val="1"/>
      <charset val="128"/>
    </font>
    <font>
      <sz val="9"/>
      <color rgb="FFFF0000"/>
      <name val="ＭＳ 明朝"/>
      <family val="1"/>
    </font>
    <font>
      <sz val="9"/>
      <color rgb="FFFF0000"/>
      <name val="ＭＳ Ｐゴシック"/>
      <family val="3"/>
      <charset val="128"/>
    </font>
    <font>
      <sz val="11"/>
      <color rgb="FFFF0000"/>
      <name val="游ゴシック"/>
      <family val="3"/>
      <charset val="128"/>
      <scheme val="minor"/>
    </font>
    <font>
      <sz val="6"/>
      <name val="游ゴシック"/>
      <family val="3"/>
      <charset val="128"/>
      <scheme val="minor"/>
    </font>
    <font>
      <sz val="9"/>
      <name val="ＭＳ Ｐゴシック"/>
      <family val="3"/>
      <charset val="128"/>
    </font>
    <font>
      <sz val="11"/>
      <name val="ＭＳ Ｐゴシック"/>
      <family val="3"/>
      <charset val="128"/>
    </font>
    <font>
      <sz val="12"/>
      <color rgb="FFFF0000"/>
      <name val="ＭＳ Ｐゴシック"/>
      <family val="3"/>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22"/>
      </patternFill>
    </fill>
    <fill>
      <patternFill patternType="solid">
        <fgColor indexed="26"/>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rgb="FFFFFF00"/>
        <bgColor indexed="64"/>
      </patternFill>
    </fill>
  </fills>
  <borders count="19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medium">
        <color indexed="64"/>
      </left>
      <right/>
      <top style="medium">
        <color indexed="64"/>
      </top>
      <bottom/>
      <diagonal/>
    </border>
    <border>
      <left style="medium">
        <color indexed="64"/>
      </left>
      <right/>
      <top/>
      <bottom style="double">
        <color indexed="64"/>
      </bottom>
      <diagonal/>
    </border>
    <border>
      <left style="medium">
        <color indexed="64"/>
      </left>
      <right style="hair">
        <color indexed="64"/>
      </right>
      <top style="double">
        <color indexed="64"/>
      </top>
      <bottom/>
      <diagonal/>
    </border>
    <border>
      <left style="medium">
        <color indexed="64"/>
      </left>
      <right style="hair">
        <color indexed="64"/>
      </right>
      <top/>
      <bottom/>
      <diagonal/>
    </border>
    <border>
      <left style="medium">
        <color indexed="64"/>
      </left>
      <right style="hair">
        <color indexed="64"/>
      </right>
      <top/>
      <bottom style="thin">
        <color indexed="64"/>
      </bottom>
      <diagonal/>
    </border>
    <border>
      <left style="medium">
        <color indexed="64"/>
      </left>
      <right/>
      <top/>
      <bottom/>
      <diagonal/>
    </border>
    <border>
      <left style="medium">
        <color indexed="64"/>
      </left>
      <right/>
      <top style="double">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medium">
        <color indexed="64"/>
      </bottom>
      <diagonal/>
    </border>
    <border>
      <left style="medium">
        <color indexed="64"/>
      </left>
      <right style="hair">
        <color indexed="64"/>
      </right>
      <top style="medium">
        <color indexed="64"/>
      </top>
      <bottom/>
      <diagonal/>
    </border>
    <border>
      <left style="medium">
        <color indexed="64"/>
      </left>
      <right style="hair">
        <color indexed="64"/>
      </right>
      <top/>
      <bottom style="medium">
        <color indexed="64"/>
      </bottom>
      <diagonal/>
    </border>
    <border>
      <left/>
      <right style="medium">
        <color indexed="64"/>
      </right>
      <top style="medium">
        <color indexed="64"/>
      </top>
      <bottom/>
      <diagonal/>
    </border>
    <border>
      <left/>
      <right style="medium">
        <color indexed="64"/>
      </right>
      <top/>
      <bottom style="double">
        <color indexed="64"/>
      </bottom>
      <diagonal/>
    </border>
    <border>
      <left style="hair">
        <color indexed="64"/>
      </left>
      <right style="medium">
        <color indexed="64"/>
      </right>
      <top style="double">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style="hair">
        <color indexed="64"/>
      </top>
      <bottom/>
      <diagonal/>
    </border>
    <border>
      <left style="hair">
        <color indexed="64"/>
      </left>
      <right style="medium">
        <color indexed="64"/>
      </right>
      <top style="dashed">
        <color indexed="64"/>
      </top>
      <bottom style="hair">
        <color indexed="64"/>
      </bottom>
      <diagonal/>
    </border>
    <border>
      <left style="hair">
        <color indexed="64"/>
      </left>
      <right style="medium">
        <color indexed="64"/>
      </right>
      <top style="hair">
        <color indexed="64"/>
      </top>
      <bottom style="thin">
        <color indexed="64"/>
      </bottom>
      <diagonal/>
    </border>
    <border>
      <left style="hair">
        <color indexed="64"/>
      </left>
      <right style="medium">
        <color indexed="64"/>
      </right>
      <top style="thin">
        <color indexed="64"/>
      </top>
      <bottom style="hair">
        <color indexed="64"/>
      </bottom>
      <diagonal/>
    </border>
    <border>
      <left style="hair">
        <color indexed="64"/>
      </left>
      <right style="medium">
        <color indexed="64"/>
      </right>
      <top style="hair">
        <color indexed="64"/>
      </top>
      <bottom style="double">
        <color indexed="64"/>
      </bottom>
      <diagonal/>
    </border>
    <border>
      <left/>
      <right style="medium">
        <color indexed="64"/>
      </right>
      <top style="double">
        <color indexed="64"/>
      </top>
      <bottom style="thin">
        <color indexed="64"/>
      </bottom>
      <diagonal/>
    </border>
    <border>
      <left/>
      <right style="medium">
        <color indexed="64"/>
      </right>
      <top style="thin">
        <color indexed="64"/>
      </top>
      <bottom style="thin">
        <color indexed="64"/>
      </bottom>
      <diagonal/>
    </border>
    <border>
      <left style="hair">
        <color indexed="64"/>
      </left>
      <right style="medium">
        <color indexed="64"/>
      </right>
      <top style="hair">
        <color indexed="64"/>
      </top>
      <bottom style="medium">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hair">
        <color indexed="64"/>
      </bottom>
      <diagonal/>
    </border>
    <border>
      <left style="medium">
        <color indexed="64"/>
      </left>
      <right/>
      <top/>
      <bottom style="hair">
        <color indexed="64"/>
      </bottom>
      <diagonal/>
    </border>
    <border diagonalUp="1">
      <left style="medium">
        <color indexed="64"/>
      </left>
      <right/>
      <top/>
      <bottom style="hair">
        <color indexed="64"/>
      </bottom>
      <diagonal style="hair">
        <color indexed="64"/>
      </diagonal>
    </border>
    <border diagonalUp="1">
      <left style="medium">
        <color indexed="64"/>
      </left>
      <right/>
      <top style="hair">
        <color indexed="64"/>
      </top>
      <bottom style="hair">
        <color indexed="64"/>
      </bottom>
      <diagonal style="hair">
        <color indexed="64"/>
      </diagonal>
    </border>
    <border diagonalUp="1">
      <left style="medium">
        <color indexed="64"/>
      </left>
      <right/>
      <top style="medium">
        <color indexed="64"/>
      </top>
      <bottom style="hair">
        <color indexed="64"/>
      </bottom>
      <diagonal style="hair">
        <color indexed="64"/>
      </diagonal>
    </border>
    <border diagonalUp="1">
      <left style="medium">
        <color indexed="64"/>
      </left>
      <right/>
      <top/>
      <bottom style="medium">
        <color indexed="64"/>
      </bottom>
      <diagonal style="hair">
        <color indexed="64"/>
      </diagonal>
    </border>
    <border>
      <left/>
      <right/>
      <top style="medium">
        <color indexed="64"/>
      </top>
      <bottom style="hair">
        <color indexed="64"/>
      </bottom>
      <diagonal/>
    </border>
    <border>
      <left/>
      <right/>
      <top style="double">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diagonal/>
    </border>
    <border>
      <left/>
      <right style="hair">
        <color indexed="64"/>
      </right>
      <top style="dashed">
        <color indexed="64"/>
      </top>
      <bottom style="hair">
        <color indexed="64"/>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style="double">
        <color indexed="64"/>
      </bottom>
      <diagonal/>
    </border>
    <border>
      <left/>
      <right/>
      <top style="double">
        <color indexed="64"/>
      </top>
      <bottom style="thin">
        <color indexed="64"/>
      </bottom>
      <diagonal/>
    </border>
    <border>
      <left/>
      <right style="hair">
        <color auto="1"/>
      </right>
      <top style="thin">
        <color indexed="64"/>
      </top>
      <bottom style="medium">
        <color indexed="64"/>
      </bottom>
      <diagonal/>
    </border>
    <border diagonalUp="1">
      <left/>
      <right style="hair">
        <color indexed="64"/>
      </right>
      <top/>
      <bottom style="hair">
        <color indexed="64"/>
      </bottom>
      <diagonal style="hair">
        <color indexed="64"/>
      </diagonal>
    </border>
    <border diagonalUp="1">
      <left/>
      <right style="hair">
        <color indexed="64"/>
      </right>
      <top style="hair">
        <color indexed="64"/>
      </top>
      <bottom style="hair">
        <color indexed="64"/>
      </bottom>
      <diagonal style="hair">
        <color indexed="64"/>
      </diagonal>
    </border>
    <border diagonalUp="1">
      <left/>
      <right style="hair">
        <color indexed="64"/>
      </right>
      <top style="medium">
        <color indexed="64"/>
      </top>
      <bottom style="hair">
        <color indexed="64"/>
      </bottom>
      <diagonal style="hair">
        <color indexed="64"/>
      </diagonal>
    </border>
    <border diagonalUp="1">
      <left/>
      <right style="hair">
        <color indexed="64"/>
      </right>
      <top/>
      <bottom style="medium">
        <color indexed="64"/>
      </bottom>
      <diagonal style="hair">
        <color indexed="64"/>
      </diagonal>
    </border>
    <border>
      <left style="hair">
        <color indexed="64"/>
      </left>
      <right/>
      <top style="hair">
        <color indexed="64"/>
      </top>
      <bottom/>
      <diagonal/>
    </border>
    <border>
      <left style="hair">
        <color indexed="64"/>
      </left>
      <right/>
      <top style="double">
        <color indexed="64"/>
      </top>
      <bottom style="hair">
        <color indexed="64"/>
      </bottom>
      <diagonal/>
    </border>
    <border>
      <left/>
      <right/>
      <top style="dashed">
        <color indexed="64"/>
      </top>
      <bottom style="hair">
        <color indexed="64"/>
      </bottom>
      <diagonal/>
    </border>
    <border>
      <left style="hair">
        <color indexed="64"/>
      </left>
      <right/>
      <top style="hair">
        <color indexed="64"/>
      </top>
      <bottom style="thin">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double">
        <color indexed="64"/>
      </bottom>
      <diagonal/>
    </border>
    <border>
      <left style="hair">
        <color indexed="64"/>
      </left>
      <right/>
      <top style="double">
        <color indexed="64"/>
      </top>
      <bottom style="thin">
        <color indexed="64"/>
      </bottom>
      <diagonal/>
    </border>
    <border diagonalUp="1">
      <left style="hair">
        <color indexed="64"/>
      </left>
      <right/>
      <top/>
      <bottom style="hair">
        <color indexed="64"/>
      </bottom>
      <diagonal style="hair">
        <color indexed="64"/>
      </diagonal>
    </border>
    <border diagonalUp="1">
      <left style="hair">
        <color indexed="64"/>
      </left>
      <right/>
      <top style="hair">
        <color indexed="64"/>
      </top>
      <bottom style="hair">
        <color indexed="64"/>
      </bottom>
      <diagonal style="hair">
        <color indexed="64"/>
      </diagonal>
    </border>
    <border diagonalUp="1">
      <left style="hair">
        <color indexed="64"/>
      </left>
      <right/>
      <top style="medium">
        <color indexed="64"/>
      </top>
      <bottom style="hair">
        <color indexed="64"/>
      </bottom>
      <diagonal style="hair">
        <color indexed="64"/>
      </diagonal>
    </border>
    <border diagonalUp="1">
      <left style="hair">
        <color indexed="64"/>
      </left>
      <right/>
      <top/>
      <bottom style="medium">
        <color indexed="64"/>
      </bottom>
      <diagonal style="hair">
        <color indexed="64"/>
      </diagonal>
    </border>
    <border>
      <left/>
      <right style="thin">
        <color indexed="64"/>
      </right>
      <top style="hair">
        <color indexed="64"/>
      </top>
      <bottom/>
      <diagonal/>
    </border>
    <border>
      <left/>
      <right style="thin">
        <color indexed="64"/>
      </right>
      <top style="double">
        <color indexed="64"/>
      </top>
      <bottom style="hair">
        <color indexed="64"/>
      </bottom>
      <diagonal/>
    </border>
    <border>
      <left/>
      <right style="thin">
        <color indexed="64"/>
      </right>
      <top style="dashed">
        <color indexed="64"/>
      </top>
      <bottom style="hair">
        <color indexed="64"/>
      </bottom>
      <diagonal/>
    </border>
    <border>
      <left/>
      <right style="thin">
        <color indexed="64"/>
      </right>
      <top style="hair">
        <color indexed="64"/>
      </top>
      <bottom style="thin">
        <color indexed="64"/>
      </bottom>
      <diagonal/>
    </border>
    <border>
      <left/>
      <right style="thin">
        <color indexed="64"/>
      </right>
      <top style="thin">
        <color indexed="64"/>
      </top>
      <bottom style="hair">
        <color indexed="64"/>
      </bottom>
      <diagonal/>
    </border>
    <border>
      <left/>
      <right style="thin">
        <color indexed="64"/>
      </right>
      <top style="double">
        <color indexed="64"/>
      </top>
      <bottom style="thin">
        <color indexed="64"/>
      </bottom>
      <diagonal/>
    </border>
    <border diagonalUp="1">
      <left/>
      <right style="thin">
        <color indexed="64"/>
      </right>
      <top/>
      <bottom style="hair">
        <color indexed="64"/>
      </bottom>
      <diagonal style="hair">
        <color indexed="64"/>
      </diagonal>
    </border>
    <border diagonalUp="1">
      <left/>
      <right style="thin">
        <color indexed="64"/>
      </right>
      <top style="hair">
        <color indexed="64"/>
      </top>
      <bottom style="hair">
        <color indexed="64"/>
      </bottom>
      <diagonal style="hair">
        <color indexed="64"/>
      </diagonal>
    </border>
    <border diagonalUp="1">
      <left/>
      <right style="thin">
        <color indexed="64"/>
      </right>
      <top style="medium">
        <color indexed="64"/>
      </top>
      <bottom style="hair">
        <color indexed="64"/>
      </bottom>
      <diagonal style="hair">
        <color indexed="64"/>
      </diagonal>
    </border>
    <border diagonalUp="1">
      <left/>
      <right style="thin">
        <color indexed="64"/>
      </right>
      <top/>
      <bottom style="medium">
        <color indexed="64"/>
      </bottom>
      <diagonal style="hair">
        <color indexed="64"/>
      </diagonal>
    </border>
    <border>
      <left style="thin">
        <color indexed="64"/>
      </left>
      <right/>
      <top style="hair">
        <color indexed="64"/>
      </top>
      <bottom style="double">
        <color indexed="64"/>
      </bottom>
      <diagonal/>
    </border>
    <border>
      <left/>
      <right/>
      <top/>
      <bottom style="hair">
        <color indexed="64"/>
      </bottom>
      <diagonal/>
    </border>
    <border>
      <left/>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hair">
        <color indexed="64"/>
      </left>
      <right/>
      <top style="thin">
        <color indexed="64"/>
      </top>
      <bottom style="thin">
        <color indexed="64"/>
      </bottom>
      <diagonal/>
    </border>
    <border>
      <left style="thin">
        <color indexed="64"/>
      </left>
      <right/>
      <top/>
      <bottom style="hair">
        <color indexed="64"/>
      </bottom>
      <diagonal/>
    </border>
    <border>
      <left/>
      <right style="medium">
        <color indexed="64"/>
      </right>
      <top/>
      <bottom/>
      <diagonal/>
    </border>
    <border>
      <left style="hair">
        <color indexed="64"/>
      </left>
      <right style="medium">
        <color indexed="64"/>
      </right>
      <top style="hair">
        <color indexed="64"/>
      </top>
      <bottom style="hair">
        <color auto="1"/>
      </bottom>
      <diagonal/>
    </border>
    <border>
      <left style="hair">
        <color indexed="64"/>
      </left>
      <right style="medium">
        <color indexed="64"/>
      </right>
      <top style="hair">
        <color indexed="64"/>
      </top>
      <bottom style="dotted">
        <color auto="1"/>
      </bottom>
      <diagonal/>
    </border>
    <border>
      <left style="hair">
        <color indexed="64"/>
      </left>
      <right style="medium">
        <color indexed="64"/>
      </right>
      <top/>
      <bottom style="hair">
        <color auto="1"/>
      </bottom>
      <diagonal/>
    </border>
    <border>
      <left/>
      <right style="medium">
        <color auto="1"/>
      </right>
      <top/>
      <bottom/>
      <diagonal/>
    </border>
    <border>
      <left/>
      <right style="medium">
        <color auto="1"/>
      </right>
      <top style="hair">
        <color auto="1"/>
      </top>
      <bottom style="dotted">
        <color auto="1"/>
      </bottom>
      <diagonal/>
    </border>
    <border>
      <left/>
      <right style="medium">
        <color auto="1"/>
      </right>
      <top style="dotted">
        <color auto="1"/>
      </top>
      <bottom style="hair">
        <color auto="1"/>
      </bottom>
      <diagonal/>
    </border>
    <border>
      <left style="medium">
        <color indexed="64"/>
      </left>
      <right/>
      <top style="thin">
        <color indexed="64"/>
      </top>
      <bottom style="hair">
        <color indexed="64"/>
      </bottom>
      <diagonal/>
    </border>
    <border>
      <left style="medium">
        <color indexed="64"/>
      </left>
      <right style="medium">
        <color auto="1"/>
      </right>
      <top style="hair">
        <color indexed="64"/>
      </top>
      <bottom style="double">
        <color indexed="64"/>
      </bottom>
      <diagonal/>
    </border>
    <border>
      <left/>
      <right style="medium">
        <color auto="1"/>
      </right>
      <top style="double">
        <color indexed="64"/>
      </top>
      <bottom style="thin">
        <color indexed="64"/>
      </bottom>
      <diagonal/>
    </border>
    <border>
      <left/>
      <right/>
      <top style="thin">
        <color indexed="64"/>
      </top>
      <bottom/>
      <diagonal/>
    </border>
    <border>
      <left style="medium">
        <color auto="1"/>
      </left>
      <right/>
      <top style="medium">
        <color auto="1"/>
      </top>
      <bottom/>
      <diagonal/>
    </border>
    <border>
      <left style="medium">
        <color auto="1"/>
      </left>
      <right/>
      <top style="hair">
        <color indexed="64"/>
      </top>
      <bottom/>
      <diagonal/>
    </border>
    <border>
      <left style="medium">
        <color auto="1"/>
      </left>
      <right/>
      <top style="double">
        <color indexed="64"/>
      </top>
      <bottom style="hair">
        <color indexed="64"/>
      </bottom>
      <diagonal/>
    </border>
    <border>
      <left style="medium">
        <color auto="1"/>
      </left>
      <right/>
      <top style="hair">
        <color indexed="64"/>
      </top>
      <bottom style="hair">
        <color indexed="64"/>
      </bottom>
      <diagonal/>
    </border>
    <border>
      <left style="medium">
        <color auto="1"/>
      </left>
      <right/>
      <top style="dashed">
        <color indexed="64"/>
      </top>
      <bottom style="hair">
        <color indexed="64"/>
      </bottom>
      <diagonal/>
    </border>
    <border>
      <left style="medium">
        <color auto="1"/>
      </left>
      <right/>
      <top style="hair">
        <color indexed="64"/>
      </top>
      <bottom style="thin">
        <color indexed="64"/>
      </bottom>
      <diagonal/>
    </border>
    <border>
      <left style="medium">
        <color auto="1"/>
      </left>
      <right/>
      <top style="double">
        <color indexed="64"/>
      </top>
      <bottom style="thin">
        <color indexed="64"/>
      </bottom>
      <diagonal/>
    </border>
    <border>
      <left style="medium">
        <color auto="1"/>
      </left>
      <right/>
      <top style="thin">
        <color indexed="64"/>
      </top>
      <bottom style="medium">
        <color auto="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medium">
        <color auto="1"/>
      </top>
      <bottom/>
      <diagonal/>
    </border>
    <border>
      <left/>
      <right/>
      <top style="thin">
        <color indexed="64"/>
      </top>
      <bottom style="medium">
        <color auto="1"/>
      </bottom>
      <diagonal/>
    </border>
    <border>
      <left style="hair">
        <color indexed="64"/>
      </left>
      <right/>
      <top style="dashed">
        <color indexed="64"/>
      </top>
      <bottom style="hair">
        <color indexed="64"/>
      </bottom>
      <diagonal/>
    </border>
    <border>
      <left style="hair">
        <color indexed="64"/>
      </left>
      <right/>
      <top style="thin">
        <color indexed="64"/>
      </top>
      <bottom style="medium">
        <color auto="1"/>
      </bottom>
      <diagonal/>
    </border>
    <border>
      <left/>
      <right style="thin">
        <color auto="1"/>
      </right>
      <top style="hair">
        <color indexed="64"/>
      </top>
      <bottom style="double">
        <color indexed="64"/>
      </bottom>
      <diagonal/>
    </border>
    <border>
      <left/>
      <right style="thin">
        <color auto="1"/>
      </right>
      <top style="hair">
        <color indexed="64"/>
      </top>
      <bottom style="hair">
        <color indexed="64"/>
      </bottom>
      <diagonal/>
    </border>
    <border>
      <left/>
      <right style="thin">
        <color indexed="64"/>
      </right>
      <top style="thin">
        <color indexed="64"/>
      </top>
      <bottom style="medium">
        <color auto="1"/>
      </bottom>
      <diagonal/>
    </border>
    <border>
      <left/>
      <right style="medium">
        <color auto="1"/>
      </right>
      <top style="medium">
        <color auto="1"/>
      </top>
      <bottom/>
      <diagonal/>
    </border>
    <border>
      <left/>
      <right style="medium">
        <color auto="1"/>
      </right>
      <top style="hair">
        <color indexed="64"/>
      </top>
      <bottom style="double">
        <color indexed="64"/>
      </bottom>
      <diagonal/>
    </border>
    <border>
      <left/>
      <right style="medium">
        <color auto="1"/>
      </right>
      <top/>
      <bottom style="hair">
        <color indexed="64"/>
      </bottom>
      <diagonal/>
    </border>
    <border>
      <left/>
      <right style="medium">
        <color auto="1"/>
      </right>
      <top style="hair">
        <color indexed="64"/>
      </top>
      <bottom style="hair">
        <color indexed="64"/>
      </bottom>
      <diagonal/>
    </border>
    <border>
      <left/>
      <right style="medium">
        <color auto="1"/>
      </right>
      <top style="hair">
        <color indexed="64"/>
      </top>
      <bottom/>
      <diagonal/>
    </border>
    <border>
      <left/>
      <right style="medium">
        <color auto="1"/>
      </right>
      <top style="dashed">
        <color indexed="64"/>
      </top>
      <bottom style="hair">
        <color indexed="64"/>
      </bottom>
      <diagonal/>
    </border>
    <border>
      <left/>
      <right style="medium">
        <color auto="1"/>
      </right>
      <top style="hair">
        <color indexed="64"/>
      </top>
      <bottom style="thin">
        <color indexed="64"/>
      </bottom>
      <diagonal/>
    </border>
    <border>
      <left/>
      <right style="medium">
        <color auto="1"/>
      </right>
      <top style="thin">
        <color indexed="64"/>
      </top>
      <bottom style="hair">
        <color indexed="64"/>
      </bottom>
      <diagonal/>
    </border>
    <border>
      <left/>
      <right style="medium">
        <color auto="1"/>
      </right>
      <top style="thin">
        <color indexed="64"/>
      </top>
      <bottom style="medium">
        <color auto="1"/>
      </bottom>
      <diagonal/>
    </border>
    <border>
      <left/>
      <right/>
      <top style="hair">
        <color auto="1"/>
      </top>
      <bottom/>
      <diagonal/>
    </border>
    <border>
      <left/>
      <right/>
      <top style="hair">
        <color auto="1"/>
      </top>
      <bottom style="thin">
        <color indexed="64"/>
      </bottom>
      <diagonal/>
    </border>
    <border>
      <left/>
      <right/>
      <top/>
      <bottom style="double">
        <color indexed="64"/>
      </bottom>
      <diagonal/>
    </border>
    <border>
      <left style="medium">
        <color indexed="64"/>
      </left>
      <right/>
      <top style="hair">
        <color indexed="64"/>
      </top>
      <bottom style="double">
        <color indexed="64"/>
      </bottom>
      <diagonal/>
    </border>
    <border>
      <left/>
      <right style="thin">
        <color indexed="64"/>
      </right>
      <top/>
      <bottom style="hair">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thin">
        <color indexed="64"/>
      </left>
      <right/>
      <top style="double">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diagonal/>
    </border>
    <border>
      <left style="thin">
        <color indexed="64"/>
      </left>
      <right/>
      <top style="dashed">
        <color indexed="64"/>
      </top>
      <bottom style="hair">
        <color indexed="64"/>
      </bottom>
      <diagonal/>
    </border>
    <border>
      <left style="thin">
        <color indexed="64"/>
      </left>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top/>
      <bottom style="double">
        <color indexed="64"/>
      </bottom>
      <diagonal/>
    </border>
    <border>
      <left/>
      <right style="medium">
        <color indexed="64"/>
      </right>
      <top style="double">
        <color indexed="64"/>
      </top>
      <bottom style="hair">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auto="1"/>
      </right>
      <top style="thin">
        <color indexed="64"/>
      </top>
      <bottom style="double">
        <color indexed="64"/>
      </bottom>
      <diagonal/>
    </border>
    <border>
      <left style="thin">
        <color indexed="64"/>
      </left>
      <right style="medium">
        <color indexed="64"/>
      </right>
      <top/>
      <bottom style="thin">
        <color indexed="64"/>
      </bottom>
      <diagonal/>
    </border>
    <border diagonalUp="1">
      <left/>
      <right/>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top style="medium">
        <color indexed="64"/>
      </top>
      <bottom style="hair">
        <color indexed="64"/>
      </bottom>
      <diagonal style="hair">
        <color indexed="64"/>
      </diagonal>
    </border>
    <border diagonalUp="1">
      <left/>
      <right/>
      <top/>
      <bottom style="medium">
        <color indexed="64"/>
      </bottom>
      <diagonal style="hair">
        <color indexed="64"/>
      </diagonal>
    </border>
    <border>
      <left style="hair">
        <color indexed="64"/>
      </left>
      <right style="hair">
        <color indexed="64"/>
      </right>
      <top style="hair">
        <color indexed="64"/>
      </top>
      <bottom/>
      <diagonal/>
    </border>
    <border>
      <left style="hair">
        <color indexed="64"/>
      </left>
      <right style="hair">
        <color indexed="64"/>
      </right>
      <top style="double">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dashed">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double">
        <color indexed="64"/>
      </bottom>
      <diagonal/>
    </border>
    <border>
      <left style="hair">
        <color indexed="64"/>
      </left>
      <right style="hair">
        <color indexed="64"/>
      </right>
      <top style="thin">
        <color indexed="64"/>
      </top>
      <bottom style="medium">
        <color auto="1"/>
      </bottom>
      <diagonal/>
    </border>
    <border diagonalUp="1">
      <left style="hair">
        <color indexed="64"/>
      </left>
      <right style="hair">
        <color indexed="64"/>
      </right>
      <top/>
      <bottom style="hair">
        <color indexed="64"/>
      </bottom>
      <diagonal style="hair">
        <color indexed="64"/>
      </diagonal>
    </border>
    <border diagonalUp="1">
      <left style="hair">
        <color indexed="64"/>
      </left>
      <right style="hair">
        <color indexed="64"/>
      </right>
      <top style="hair">
        <color indexed="64"/>
      </top>
      <bottom style="hair">
        <color indexed="64"/>
      </bottom>
      <diagonal style="hair">
        <color indexed="64"/>
      </diagonal>
    </border>
    <border diagonalUp="1">
      <left style="hair">
        <color indexed="64"/>
      </left>
      <right style="hair">
        <color indexed="64"/>
      </right>
      <top style="medium">
        <color indexed="64"/>
      </top>
      <bottom style="hair">
        <color indexed="64"/>
      </bottom>
      <diagonal style="hair">
        <color indexed="64"/>
      </diagonal>
    </border>
    <border diagonalUp="1">
      <left style="hair">
        <color indexed="64"/>
      </left>
      <right style="hair">
        <color indexed="64"/>
      </right>
      <top/>
      <bottom style="medium">
        <color indexed="64"/>
      </bottom>
      <diagonal style="hair">
        <color indexed="64"/>
      </diagonal>
    </border>
    <border>
      <left style="hair">
        <color auto="1"/>
      </left>
      <right style="thin">
        <color indexed="64"/>
      </right>
      <top style="hair">
        <color indexed="64"/>
      </top>
      <bottom/>
      <diagonal/>
    </border>
    <border>
      <left style="hair">
        <color auto="1"/>
      </left>
      <right style="thin">
        <color indexed="64"/>
      </right>
      <top style="double">
        <color indexed="64"/>
      </top>
      <bottom style="hair">
        <color indexed="64"/>
      </bottom>
      <diagonal/>
    </border>
    <border>
      <left style="hair">
        <color auto="1"/>
      </left>
      <right style="thin">
        <color auto="1"/>
      </right>
      <top style="hair">
        <color indexed="64"/>
      </top>
      <bottom style="hair">
        <color indexed="64"/>
      </bottom>
      <diagonal/>
    </border>
    <border>
      <left style="hair">
        <color auto="1"/>
      </left>
      <right style="thin">
        <color indexed="64"/>
      </right>
      <top style="dashed">
        <color indexed="64"/>
      </top>
      <bottom style="hair">
        <color indexed="64"/>
      </bottom>
      <diagonal/>
    </border>
    <border>
      <left style="hair">
        <color auto="1"/>
      </left>
      <right style="thin">
        <color indexed="64"/>
      </right>
      <top style="hair">
        <color indexed="64"/>
      </top>
      <bottom style="thin">
        <color indexed="64"/>
      </bottom>
      <diagonal/>
    </border>
    <border>
      <left style="hair">
        <color auto="1"/>
      </left>
      <right style="thin">
        <color indexed="64"/>
      </right>
      <top style="thin">
        <color indexed="64"/>
      </top>
      <bottom style="hair">
        <color indexed="64"/>
      </bottom>
      <diagonal/>
    </border>
    <border>
      <left style="hair">
        <color auto="1"/>
      </left>
      <right style="thin">
        <color indexed="64"/>
      </right>
      <top style="thin">
        <color indexed="64"/>
      </top>
      <bottom style="medium">
        <color auto="1"/>
      </bottom>
      <diagonal/>
    </border>
    <border diagonalUp="1">
      <left style="hair">
        <color auto="1"/>
      </left>
      <right style="thin">
        <color indexed="64"/>
      </right>
      <top style="medium">
        <color indexed="64"/>
      </top>
      <bottom style="hair">
        <color indexed="64"/>
      </bottom>
      <diagonal style="hair">
        <color indexed="64"/>
      </diagonal>
    </border>
    <border diagonalUp="1">
      <left style="hair">
        <color auto="1"/>
      </left>
      <right style="thin">
        <color indexed="64"/>
      </right>
      <top style="hair">
        <color indexed="64"/>
      </top>
      <bottom style="hair">
        <color indexed="64"/>
      </bottom>
      <diagonal style="hair">
        <color indexed="64"/>
      </diagonal>
    </border>
    <border diagonalUp="1">
      <left style="hair">
        <color auto="1"/>
      </left>
      <right style="thin">
        <color indexed="64"/>
      </right>
      <top/>
      <bottom style="medium">
        <color indexed="64"/>
      </bottom>
      <diagonal style="hair">
        <color indexed="64"/>
      </diagonal>
    </border>
    <border>
      <left style="thin">
        <color auto="1"/>
      </left>
      <right/>
      <top style="double">
        <color indexed="64"/>
      </top>
      <bottom style="thin">
        <color indexed="64"/>
      </bottom>
      <diagonal/>
    </border>
    <border>
      <left style="hair">
        <color auto="1"/>
      </left>
      <right style="hair">
        <color auto="1"/>
      </right>
      <top style="double">
        <color indexed="64"/>
      </top>
      <bottom style="thin">
        <color indexed="64"/>
      </bottom>
      <diagonal/>
    </border>
  </borders>
  <cellStyleXfs count="43">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7" borderId="4" applyNumberFormat="0" applyAlignment="0" applyProtection="0">
      <alignment vertical="center"/>
    </xf>
    <xf numFmtId="0" fontId="9" fillId="23" borderId="5" applyNumberFormat="0" applyAlignment="0" applyProtection="0">
      <alignment vertical="center"/>
    </xf>
    <xf numFmtId="0" fontId="10" fillId="3" borderId="0" applyNumberFormat="0" applyBorder="0" applyAlignment="0" applyProtection="0">
      <alignment vertical="center"/>
    </xf>
    <xf numFmtId="0" fontId="11" fillId="4" borderId="0" applyNumberFormat="0" applyBorder="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4" fillId="0" borderId="8" applyNumberFormat="0" applyFill="0" applyAlignment="0" applyProtection="0">
      <alignment vertical="center"/>
    </xf>
    <xf numFmtId="0" fontId="14" fillId="0" borderId="0" applyNumberFormat="0" applyFill="0" applyBorder="0" applyAlignment="0" applyProtection="0">
      <alignment vertical="center"/>
    </xf>
    <xf numFmtId="0" fontId="15" fillId="23" borderId="4" applyNumberForma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9" applyNumberFormat="0" applyFill="0" applyAlignment="0" applyProtection="0">
      <alignment vertical="center"/>
    </xf>
    <xf numFmtId="38" fontId="6" fillId="0" borderId="0" applyFont="0" applyFill="0" applyBorder="0" applyAlignment="0" applyProtection="0">
      <alignment vertical="center"/>
    </xf>
  </cellStyleXfs>
  <cellXfs count="470">
    <xf numFmtId="0" fontId="0" fillId="0" borderId="0" xfId="0">
      <alignment vertical="center"/>
    </xf>
    <xf numFmtId="0" fontId="20" fillId="0" borderId="0" xfId="0" applyFont="1">
      <alignment vertical="center"/>
    </xf>
    <xf numFmtId="0" fontId="21" fillId="0" borderId="18" xfId="0" applyFont="1" applyBorder="1" applyAlignment="1">
      <alignment vertical="center" textRotation="255" shrinkToFit="1"/>
    </xf>
    <xf numFmtId="0" fontId="21" fillId="0" borderId="0" xfId="0" applyFont="1" applyBorder="1" applyAlignment="1">
      <alignment horizontal="distributed" vertical="center" shrinkToFit="1"/>
    </xf>
    <xf numFmtId="0" fontId="20" fillId="0" borderId="0" xfId="0" applyFont="1" applyBorder="1" applyAlignment="1">
      <alignment horizontal="distributed" vertical="center" shrinkToFit="1"/>
    </xf>
    <xf numFmtId="0" fontId="24" fillId="0" borderId="0" xfId="0" applyFont="1">
      <alignment vertical="center"/>
    </xf>
    <xf numFmtId="0" fontId="21" fillId="0" borderId="23" xfId="0" applyFont="1" applyBorder="1" applyAlignment="1">
      <alignment horizontal="distributed" vertical="center" shrinkToFit="1"/>
    </xf>
    <xf numFmtId="0" fontId="21" fillId="0" borderId="24" xfId="0" applyFont="1" applyBorder="1" applyAlignment="1">
      <alignment horizontal="distributed" vertical="center" shrinkToFit="1"/>
    </xf>
    <xf numFmtId="0" fontId="21" fillId="0" borderId="25" xfId="0" applyFont="1" applyBorder="1" applyAlignment="1">
      <alignment horizontal="distributed" vertical="center" shrinkToFit="1"/>
    </xf>
    <xf numFmtId="0" fontId="21" fillId="0" borderId="26" xfId="0" applyFont="1" applyBorder="1" applyAlignment="1">
      <alignment horizontal="distributed" vertical="center" shrinkToFit="1"/>
    </xf>
    <xf numFmtId="0" fontId="21" fillId="0" borderId="27" xfId="0" applyFont="1" applyBorder="1" applyAlignment="1">
      <alignment horizontal="distributed" vertical="center" shrinkToFit="1"/>
    </xf>
    <xf numFmtId="0" fontId="21" fillId="0" borderId="28" xfId="0" applyFont="1" applyBorder="1" applyAlignment="1">
      <alignment horizontal="distributed" vertical="center" shrinkToFit="1"/>
    </xf>
    <xf numFmtId="0" fontId="21" fillId="0" borderId="29" xfId="0" applyFont="1" applyBorder="1" applyAlignment="1">
      <alignment horizontal="distributed" vertical="center" shrinkToFit="1"/>
    </xf>
    <xf numFmtId="0" fontId="21" fillId="0" borderId="32" xfId="0" applyFont="1" applyBorder="1" applyAlignment="1">
      <alignment horizontal="left" vertical="center" shrinkToFit="1"/>
    </xf>
    <xf numFmtId="0" fontId="21" fillId="0" borderId="33" xfId="0" applyFont="1" applyBorder="1" applyAlignment="1">
      <alignment horizontal="distributed" vertical="center" shrinkToFit="1"/>
    </xf>
    <xf numFmtId="0" fontId="21" fillId="0" borderId="34" xfId="0" applyFont="1" applyBorder="1" applyAlignment="1">
      <alignment horizontal="distributed" vertical="center" shrinkToFit="1"/>
    </xf>
    <xf numFmtId="0" fontId="21" fillId="0" borderId="35" xfId="0" applyFont="1" applyBorder="1" applyAlignment="1">
      <alignment horizontal="distributed" vertical="center" shrinkToFit="1"/>
    </xf>
    <xf numFmtId="0" fontId="20" fillId="0" borderId="36" xfId="0" applyFont="1" applyBorder="1" applyAlignment="1">
      <alignment horizontal="distributed" vertical="center" shrinkToFit="1"/>
    </xf>
    <xf numFmtId="38" fontId="26" fillId="0" borderId="38" xfId="42" applyFont="1" applyBorder="1">
      <alignment vertical="center"/>
    </xf>
    <xf numFmtId="38" fontId="21" fillId="0" borderId="11" xfId="42" applyFont="1" applyBorder="1" applyAlignment="1">
      <alignment vertical="center" shrinkToFit="1"/>
    </xf>
    <xf numFmtId="177" fontId="21" fillId="0" borderId="0" xfId="0" applyNumberFormat="1" applyFont="1" applyBorder="1" applyAlignment="1">
      <alignment vertical="center" shrinkToFit="1"/>
    </xf>
    <xf numFmtId="0" fontId="0" fillId="0" borderId="36" xfId="0" applyFont="1" applyBorder="1">
      <alignment vertical="center"/>
    </xf>
    <xf numFmtId="177" fontId="20" fillId="0" borderId="36" xfId="0" applyNumberFormat="1" applyFont="1" applyBorder="1" applyAlignment="1">
      <alignment horizontal="center" vertical="center"/>
    </xf>
    <xf numFmtId="38" fontId="21" fillId="0" borderId="44" xfId="42" applyFont="1" applyBorder="1" applyAlignment="1">
      <alignment vertical="center" shrinkToFit="1"/>
    </xf>
    <xf numFmtId="38" fontId="21" fillId="0" borderId="45" xfId="42" applyFont="1" applyBorder="1" applyAlignment="1">
      <alignment vertical="center" shrinkToFit="1"/>
    </xf>
    <xf numFmtId="38" fontId="21" fillId="0" borderId="46" xfId="42" applyFont="1" applyBorder="1" applyAlignment="1">
      <alignment vertical="center" shrinkToFit="1"/>
    </xf>
    <xf numFmtId="38" fontId="21" fillId="0" borderId="47" xfId="42" applyFont="1" applyBorder="1" applyAlignment="1">
      <alignment vertical="center" shrinkToFit="1"/>
    </xf>
    <xf numFmtId="38" fontId="21" fillId="0" borderId="48" xfId="42" applyFont="1" applyBorder="1" applyAlignment="1">
      <alignment vertical="center" shrinkToFit="1"/>
    </xf>
    <xf numFmtId="38" fontId="21" fillId="0" borderId="49" xfId="42" applyFont="1" applyBorder="1" applyAlignment="1">
      <alignment vertical="center" shrinkToFit="1"/>
    </xf>
    <xf numFmtId="38" fontId="21" fillId="0" borderId="50" xfId="42" applyFont="1" applyBorder="1" applyAlignment="1">
      <alignment vertical="center" shrinkToFit="1"/>
    </xf>
    <xf numFmtId="38" fontId="21" fillId="0" borderId="51" xfId="42" applyFont="1" applyBorder="1" applyAlignment="1">
      <alignment vertical="center" shrinkToFit="1"/>
    </xf>
    <xf numFmtId="177" fontId="21" fillId="0" borderId="52" xfId="0" applyNumberFormat="1" applyFont="1" applyBorder="1" applyAlignment="1">
      <alignment vertical="center" shrinkToFit="1"/>
    </xf>
    <xf numFmtId="0" fontId="23" fillId="0" borderId="36" xfId="0" applyFont="1" applyBorder="1" applyAlignment="1">
      <alignment horizontal="right" vertical="center"/>
    </xf>
    <xf numFmtId="177" fontId="23" fillId="0" borderId="36" xfId="0" applyNumberFormat="1" applyFont="1" applyBorder="1" applyAlignment="1">
      <alignment horizontal="right" vertical="center"/>
    </xf>
    <xf numFmtId="177" fontId="23" fillId="0" borderId="36" xfId="0" applyNumberFormat="1" applyFont="1" applyBorder="1" applyAlignment="1">
      <alignment vertical="center" shrinkToFit="1"/>
    </xf>
    <xf numFmtId="177" fontId="20" fillId="0" borderId="36" xfId="0" applyNumberFormat="1" applyFont="1" applyBorder="1" applyAlignment="1">
      <alignment vertical="center" shrinkToFit="1"/>
    </xf>
    <xf numFmtId="38" fontId="21" fillId="0" borderId="58" xfId="42" applyFont="1" applyBorder="1" applyAlignment="1">
      <alignment vertical="center" shrinkToFit="1"/>
    </xf>
    <xf numFmtId="38" fontId="21" fillId="0" borderId="59" xfId="42" applyFont="1" applyBorder="1" applyAlignment="1">
      <alignment vertical="center" shrinkToFit="1"/>
    </xf>
    <xf numFmtId="38" fontId="21" fillId="0" borderId="60" xfId="42" applyFont="1" applyBorder="1" applyAlignment="1">
      <alignment vertical="center" shrinkToFit="1"/>
    </xf>
    <xf numFmtId="38" fontId="21" fillId="0" borderId="61" xfId="42" applyFont="1" applyBorder="1" applyAlignment="1">
      <alignment vertical="center" shrinkToFit="1"/>
    </xf>
    <xf numFmtId="38" fontId="21" fillId="0" borderId="62" xfId="42" applyFont="1" applyBorder="1" applyAlignment="1">
      <alignment vertical="center" shrinkToFit="1"/>
    </xf>
    <xf numFmtId="38" fontId="21" fillId="0" borderId="63" xfId="42" applyFont="1" applyBorder="1" applyAlignment="1">
      <alignment vertical="center" shrinkToFit="1"/>
    </xf>
    <xf numFmtId="38" fontId="21" fillId="0" borderId="64" xfId="42" applyFont="1" applyBorder="1" applyAlignment="1">
      <alignment vertical="center" shrinkToFit="1"/>
    </xf>
    <xf numFmtId="0" fontId="20" fillId="0" borderId="0" xfId="0" applyFont="1" applyAlignment="1">
      <alignment horizontal="right" vertical="center"/>
    </xf>
    <xf numFmtId="38" fontId="21" fillId="0" borderId="70" xfId="42" applyFont="1" applyBorder="1" applyAlignment="1">
      <alignment vertical="center" shrinkToFit="1"/>
    </xf>
    <xf numFmtId="38" fontId="21" fillId="0" borderId="69" xfId="42" applyFont="1" applyBorder="1" applyAlignment="1">
      <alignment vertical="center" shrinkToFit="1"/>
    </xf>
    <xf numFmtId="38" fontId="21" fillId="0" borderId="71" xfId="42" applyFont="1" applyBorder="1" applyAlignment="1">
      <alignment vertical="center" shrinkToFit="1"/>
    </xf>
    <xf numFmtId="38" fontId="21" fillId="0" borderId="72" xfId="42" applyFont="1" applyBorder="1" applyAlignment="1">
      <alignment vertical="center" shrinkToFit="1"/>
    </xf>
    <xf numFmtId="38" fontId="21" fillId="0" borderId="73" xfId="42" applyFont="1" applyBorder="1" applyAlignment="1">
      <alignment vertical="center" shrinkToFit="1"/>
    </xf>
    <xf numFmtId="38" fontId="21" fillId="0" borderId="74" xfId="42" applyFont="1" applyBorder="1" applyAlignment="1">
      <alignment vertical="center" shrinkToFit="1"/>
    </xf>
    <xf numFmtId="177" fontId="20" fillId="0" borderId="0" xfId="0" applyNumberFormat="1" applyFont="1" applyBorder="1" applyAlignment="1">
      <alignment vertical="center" shrinkToFit="1"/>
    </xf>
    <xf numFmtId="0" fontId="27" fillId="0" borderId="0" xfId="0" applyFont="1">
      <alignment vertical="center"/>
    </xf>
    <xf numFmtId="38" fontId="21" fillId="0" borderId="80" xfId="42" applyFont="1" applyBorder="1" applyAlignment="1">
      <alignment vertical="center" shrinkToFit="1"/>
    </xf>
    <xf numFmtId="38" fontId="21" fillId="0" borderId="49" xfId="42" applyFont="1" applyBorder="1" applyAlignment="1">
      <alignment horizontal="right" vertical="center" shrinkToFit="1"/>
    </xf>
    <xf numFmtId="38" fontId="21" fillId="0" borderId="43" xfId="42" applyFont="1" applyBorder="1" applyAlignment="1">
      <alignment vertical="center" shrinkToFit="1"/>
    </xf>
    <xf numFmtId="38" fontId="21" fillId="0" borderId="0" xfId="42" applyFont="1" applyBorder="1" applyAlignment="1">
      <alignment vertical="center" shrinkToFit="1"/>
    </xf>
    <xf numFmtId="38" fontId="21" fillId="0" borderId="81" xfId="42" applyFont="1" applyBorder="1" applyAlignment="1">
      <alignment vertical="center" shrinkToFit="1"/>
    </xf>
    <xf numFmtId="0" fontId="0" fillId="0" borderId="82" xfId="0" applyFont="1" applyBorder="1" applyAlignment="1">
      <alignment horizontal="center" vertical="center"/>
    </xf>
    <xf numFmtId="38" fontId="20" fillId="0" borderId="82" xfId="42" applyFont="1" applyBorder="1" applyAlignment="1">
      <alignment vertical="center" shrinkToFit="1"/>
    </xf>
    <xf numFmtId="38" fontId="27" fillId="0" borderId="82" xfId="42" applyFont="1" applyBorder="1">
      <alignment vertical="center"/>
    </xf>
    <xf numFmtId="178" fontId="21" fillId="0" borderId="43" xfId="0" applyNumberFormat="1" applyFont="1" applyBorder="1" applyAlignment="1">
      <alignment vertical="center" shrinkToFit="1"/>
    </xf>
    <xf numFmtId="178" fontId="21" fillId="0" borderId="0" xfId="0" applyNumberFormat="1" applyFont="1" applyBorder="1" applyAlignment="1">
      <alignment vertical="center" shrinkToFit="1"/>
    </xf>
    <xf numFmtId="177" fontId="21" fillId="0" borderId="33" xfId="0" applyNumberFormat="1" applyFont="1" applyBorder="1" applyAlignment="1">
      <alignment vertical="center" shrinkToFit="1"/>
    </xf>
    <xf numFmtId="177" fontId="21" fillId="0" borderId="34" xfId="0" applyNumberFormat="1" applyFont="1" applyBorder="1" applyAlignment="1">
      <alignment vertical="center" shrinkToFit="1"/>
    </xf>
    <xf numFmtId="177" fontId="21" fillId="0" borderId="35" xfId="0" applyNumberFormat="1" applyFont="1" applyBorder="1" applyAlignment="1">
      <alignment vertical="center" shrinkToFit="1"/>
    </xf>
    <xf numFmtId="177" fontId="20" fillId="0" borderId="83" xfId="0" applyNumberFormat="1" applyFont="1" applyBorder="1" applyAlignment="1">
      <alignment vertical="center" shrinkToFit="1"/>
    </xf>
    <xf numFmtId="38" fontId="20" fillId="0" borderId="83" xfId="42" applyFont="1" applyBorder="1" applyAlignment="1">
      <alignment vertical="center" shrinkToFit="1"/>
    </xf>
    <xf numFmtId="177" fontId="21" fillId="0" borderId="17" xfId="0" applyNumberFormat="1" applyFont="1" applyBorder="1" applyAlignment="1">
      <alignment vertical="center" shrinkToFit="1"/>
    </xf>
    <xf numFmtId="177" fontId="21" fillId="0" borderId="85" xfId="0" applyNumberFormat="1" applyFont="1" applyBorder="1" applyAlignment="1">
      <alignment vertical="center" shrinkToFit="1"/>
    </xf>
    <xf numFmtId="38" fontId="20" fillId="0" borderId="0" xfId="42" applyFont="1" applyBorder="1" applyAlignment="1">
      <alignment vertical="center" shrinkToFit="1"/>
    </xf>
    <xf numFmtId="177" fontId="21" fillId="0" borderId="31" xfId="0" applyNumberFormat="1" applyFont="1" applyBorder="1" applyAlignment="1">
      <alignment vertical="center" shrinkToFit="1"/>
    </xf>
    <xf numFmtId="178" fontId="21" fillId="0" borderId="33" xfId="0" applyNumberFormat="1" applyFont="1" applyBorder="1" applyAlignment="1">
      <alignment vertical="center" shrinkToFit="1"/>
    </xf>
    <xf numFmtId="178" fontId="21" fillId="0" borderId="87" xfId="0" applyNumberFormat="1" applyFont="1" applyBorder="1" applyAlignment="1">
      <alignment vertical="center" shrinkToFit="1"/>
    </xf>
    <xf numFmtId="177" fontId="21" fillId="0" borderId="87" xfId="0" applyNumberFormat="1" applyFont="1" applyBorder="1" applyAlignment="1">
      <alignment vertical="center" shrinkToFit="1"/>
    </xf>
    <xf numFmtId="0" fontId="21" fillId="0" borderId="88" xfId="0" applyFont="1" applyBorder="1" applyAlignment="1">
      <alignment horizontal="distributed" vertical="center" shrinkToFit="1"/>
    </xf>
    <xf numFmtId="0" fontId="21" fillId="0" borderId="89" xfId="0" applyFont="1" applyBorder="1" applyAlignment="1">
      <alignment horizontal="distributed" vertical="center" shrinkToFit="1"/>
    </xf>
    <xf numFmtId="0" fontId="21" fillId="0" borderId="90" xfId="0" applyFont="1" applyBorder="1" applyAlignment="1">
      <alignment horizontal="distributed" vertical="center" shrinkToFit="1"/>
    </xf>
    <xf numFmtId="0" fontId="0" fillId="0" borderId="91" xfId="0" applyBorder="1" applyAlignment="1">
      <alignment vertical="center" shrinkToFit="1"/>
    </xf>
    <xf numFmtId="0" fontId="23" fillId="0" borderId="91" xfId="0" applyFont="1" applyBorder="1" applyAlignment="1">
      <alignment horizontal="left" vertical="center" indent="1" shrinkToFit="1"/>
    </xf>
    <xf numFmtId="0" fontId="23" fillId="0" borderId="92" xfId="0" applyFont="1" applyBorder="1" applyAlignment="1">
      <alignment horizontal="left" vertical="center" indent="1" shrinkToFit="1"/>
    </xf>
    <xf numFmtId="0" fontId="23" fillId="0" borderId="93" xfId="0" applyFont="1" applyBorder="1" applyAlignment="1">
      <alignment horizontal="left" vertical="center" indent="1" shrinkToFit="1"/>
    </xf>
    <xf numFmtId="0" fontId="22" fillId="0" borderId="94" xfId="0" applyFont="1" applyBorder="1" applyAlignment="1">
      <alignment horizontal="left" vertical="center" indent="1" shrinkToFit="1"/>
    </xf>
    <xf numFmtId="0" fontId="22" fillId="0" borderId="95" xfId="0" quotePrefix="1" applyFont="1" applyBorder="1" applyAlignment="1">
      <alignment horizontal="left" vertical="center" indent="1" shrinkToFit="1"/>
    </xf>
    <xf numFmtId="0" fontId="22" fillId="0" borderId="96" xfId="0" applyFont="1" applyBorder="1" applyAlignment="1">
      <alignment horizontal="left" vertical="center" indent="1" shrinkToFit="1"/>
    </xf>
    <xf numFmtId="0" fontId="22" fillId="0" borderId="97" xfId="0" applyFont="1" applyBorder="1" applyAlignment="1">
      <alignment horizontal="left" vertical="center" indent="1" shrinkToFit="1"/>
    </xf>
    <xf numFmtId="0" fontId="22" fillId="0" borderId="43" xfId="0" applyFont="1" applyBorder="1" applyAlignment="1">
      <alignment horizontal="left" vertical="center" indent="1" shrinkToFit="1"/>
    </xf>
    <xf numFmtId="0" fontId="22" fillId="0" borderId="49" xfId="0" applyFont="1" applyBorder="1" applyAlignment="1">
      <alignment horizontal="left" vertical="center" indent="1" shrinkToFit="1"/>
    </xf>
    <xf numFmtId="0" fontId="22" fillId="0" borderId="81" xfId="0" applyFont="1" applyBorder="1" applyAlignment="1">
      <alignment horizontal="left" vertical="center" indent="1" shrinkToFit="1"/>
    </xf>
    <xf numFmtId="38" fontId="21" fillId="0" borderId="100" xfId="42" applyFont="1" applyBorder="1" applyAlignment="1">
      <alignment vertical="center" shrinkToFit="1"/>
    </xf>
    <xf numFmtId="38" fontId="21" fillId="0" borderId="101" xfId="42" applyFont="1" applyBorder="1" applyAlignment="1">
      <alignment vertical="center" shrinkToFit="1"/>
    </xf>
    <xf numFmtId="38" fontId="21" fillId="0" borderId="99" xfId="42" applyFont="1" applyBorder="1" applyAlignment="1">
      <alignment vertical="center" shrinkToFit="1"/>
    </xf>
    <xf numFmtId="38" fontId="21" fillId="0" borderId="102" xfId="42" applyFont="1" applyBorder="1" applyAlignment="1">
      <alignment vertical="center" shrinkToFit="1"/>
    </xf>
    <xf numFmtId="38" fontId="21" fillId="0" borderId="103" xfId="42" applyFont="1" applyBorder="1" applyAlignment="1">
      <alignment vertical="center" shrinkToFit="1"/>
    </xf>
    <xf numFmtId="3" fontId="26" fillId="0" borderId="101" xfId="0" applyNumberFormat="1" applyFont="1" applyBorder="1">
      <alignment vertical="center"/>
    </xf>
    <xf numFmtId="0" fontId="26" fillId="0" borderId="101" xfId="0" applyFont="1" applyBorder="1">
      <alignment vertical="center"/>
    </xf>
    <xf numFmtId="38" fontId="26" fillId="0" borderId="101" xfId="42" applyFont="1" applyBorder="1">
      <alignment vertical="center"/>
    </xf>
    <xf numFmtId="38" fontId="21" fillId="0" borderId="104" xfId="42" applyFont="1" applyBorder="1" applyAlignment="1">
      <alignment vertical="center" shrinkToFit="1"/>
    </xf>
    <xf numFmtId="177" fontId="21" fillId="0" borderId="105" xfId="0" applyNumberFormat="1" applyFont="1" applyBorder="1" applyAlignment="1">
      <alignment vertical="center" shrinkToFit="1"/>
    </xf>
    <xf numFmtId="177" fontId="21" fillId="0" borderId="110" xfId="0" applyNumberFormat="1" applyFont="1" applyBorder="1" applyAlignment="1">
      <alignment vertical="center" shrinkToFit="1"/>
    </xf>
    <xf numFmtId="38" fontId="21" fillId="0" borderId="57" xfId="42" applyFont="1" applyBorder="1" applyAlignment="1">
      <alignment vertical="center" shrinkToFit="1"/>
    </xf>
    <xf numFmtId="38" fontId="21" fillId="0" borderId="111" xfId="42" applyFont="1" applyBorder="1" applyAlignment="1">
      <alignment vertical="center" shrinkToFit="1"/>
    </xf>
    <xf numFmtId="3" fontId="26" fillId="0" borderId="62" xfId="0" applyNumberFormat="1" applyFont="1" applyBorder="1">
      <alignment vertical="center"/>
    </xf>
    <xf numFmtId="0" fontId="26" fillId="0" borderId="62" xfId="0" applyFont="1" applyBorder="1">
      <alignment vertical="center"/>
    </xf>
    <xf numFmtId="38" fontId="26" fillId="0" borderId="62" xfId="42" applyFont="1" applyBorder="1">
      <alignment vertical="center"/>
    </xf>
    <xf numFmtId="177" fontId="21" fillId="0" borderId="112" xfId="0" applyNumberFormat="1" applyFont="1" applyBorder="1" applyAlignment="1">
      <alignment vertical="center" shrinkToFit="1"/>
    </xf>
    <xf numFmtId="38" fontId="21" fillId="0" borderId="114" xfId="42" applyFont="1" applyBorder="1" applyAlignment="1">
      <alignment vertical="center" shrinkToFit="1"/>
    </xf>
    <xf numFmtId="177" fontId="21" fillId="0" borderId="115" xfId="0" applyNumberFormat="1" applyFont="1" applyBorder="1" applyAlignment="1">
      <alignment vertical="center" shrinkToFit="1"/>
    </xf>
    <xf numFmtId="178" fontId="21" fillId="0" borderId="80" xfId="0" applyNumberFormat="1" applyFont="1" applyBorder="1" applyAlignment="1">
      <alignment vertical="center" shrinkToFit="1"/>
    </xf>
    <xf numFmtId="38" fontId="21" fillId="0" borderId="118" xfId="42" applyFont="1" applyBorder="1" applyAlignment="1">
      <alignment vertical="center" shrinkToFit="1"/>
    </xf>
    <xf numFmtId="38" fontId="21" fillId="0" borderId="119" xfId="42" applyFont="1" applyBorder="1" applyAlignment="1">
      <alignment vertical="center" shrinkToFit="1"/>
    </xf>
    <xf numFmtId="38" fontId="21" fillId="0" borderId="120" xfId="42" applyFont="1" applyBorder="1" applyAlignment="1">
      <alignment vertical="center" shrinkToFit="1"/>
    </xf>
    <xf numFmtId="38" fontId="21" fillId="0" borderId="121" xfId="42" applyFont="1" applyBorder="1" applyAlignment="1">
      <alignment vertical="center" shrinkToFit="1"/>
    </xf>
    <xf numFmtId="38" fontId="21" fillId="0" borderId="122" xfId="42" applyFont="1" applyBorder="1" applyAlignment="1">
      <alignment vertical="center" shrinkToFit="1"/>
    </xf>
    <xf numFmtId="38" fontId="21" fillId="0" borderId="123" xfId="42" applyFont="1" applyBorder="1" applyAlignment="1">
      <alignment vertical="center" shrinkToFit="1"/>
    </xf>
    <xf numFmtId="38" fontId="21" fillId="0" borderId="117" xfId="42" applyFont="1" applyBorder="1" applyAlignment="1">
      <alignment vertical="center" shrinkToFit="1"/>
    </xf>
    <xf numFmtId="38" fontId="21" fillId="0" borderId="96" xfId="42" applyFont="1" applyBorder="1" applyAlignment="1">
      <alignment vertical="center" shrinkToFit="1"/>
    </xf>
    <xf numFmtId="177" fontId="21" fillId="0" borderId="124" xfId="0" applyNumberFormat="1" applyFont="1" applyBorder="1" applyAlignment="1">
      <alignment vertical="center" shrinkToFit="1"/>
    </xf>
    <xf numFmtId="38" fontId="21" fillId="0" borderId="125" xfId="42" applyFont="1" applyBorder="1" applyAlignment="1">
      <alignment vertical="center" shrinkToFit="1"/>
    </xf>
    <xf numFmtId="38" fontId="21" fillId="0" borderId="126" xfId="42" applyFont="1" applyBorder="1" applyAlignment="1">
      <alignment vertical="center" shrinkToFit="1"/>
    </xf>
    <xf numFmtId="3" fontId="26" fillId="0" borderId="80" xfId="0" applyNumberFormat="1" applyFont="1" applyBorder="1">
      <alignment vertical="center"/>
    </xf>
    <xf numFmtId="3" fontId="26" fillId="0" borderId="49" xfId="0" applyNumberFormat="1" applyFont="1" applyBorder="1">
      <alignment vertical="center"/>
    </xf>
    <xf numFmtId="0" fontId="26" fillId="0" borderId="49" xfId="0" applyFont="1" applyBorder="1">
      <alignment vertical="center"/>
    </xf>
    <xf numFmtId="38" fontId="21" fillId="0" borderId="127" xfId="42" applyFont="1" applyBorder="1" applyAlignment="1">
      <alignment vertical="center" shrinkToFit="1"/>
    </xf>
    <xf numFmtId="177" fontId="21" fillId="0" borderId="97" xfId="0" applyNumberFormat="1" applyFont="1" applyBorder="1" applyAlignment="1">
      <alignment vertical="center" shrinkToFit="1"/>
    </xf>
    <xf numFmtId="38" fontId="21" fillId="0" borderId="128" xfId="42" applyFont="1" applyBorder="1" applyAlignment="1">
      <alignment vertical="center" shrinkToFit="1"/>
    </xf>
    <xf numFmtId="38" fontId="21" fillId="0" borderId="129" xfId="42" applyFont="1" applyBorder="1" applyAlignment="1">
      <alignment vertical="center" shrinkToFit="1"/>
    </xf>
    <xf numFmtId="0" fontId="21" fillId="0" borderId="15" xfId="0" applyFont="1" applyBorder="1" applyAlignment="1">
      <alignment vertical="center" shrinkToFit="1"/>
    </xf>
    <xf numFmtId="38" fontId="21" fillId="0" borderId="130" xfId="42" applyFont="1" applyBorder="1" applyAlignment="1">
      <alignment vertical="center" shrinkToFit="1"/>
    </xf>
    <xf numFmtId="38" fontId="21" fillId="0" borderId="15" xfId="42" applyFont="1" applyBorder="1" applyAlignment="1">
      <alignment vertical="center" shrinkToFit="1"/>
    </xf>
    <xf numFmtId="3" fontId="26" fillId="0" borderId="15" xfId="0" applyNumberFormat="1" applyFont="1" applyBorder="1">
      <alignment vertical="center"/>
    </xf>
    <xf numFmtId="38" fontId="26" fillId="0" borderId="15" xfId="42" applyFont="1" applyBorder="1">
      <alignment vertical="center"/>
    </xf>
    <xf numFmtId="0" fontId="26" fillId="0" borderId="15" xfId="0" applyFont="1" applyBorder="1">
      <alignment vertical="center"/>
    </xf>
    <xf numFmtId="38" fontId="21" fillId="0" borderId="131" xfId="42" applyFont="1" applyBorder="1" applyAlignment="1">
      <alignment vertical="center" shrinkToFit="1"/>
    </xf>
    <xf numFmtId="38" fontId="21" fillId="0" borderId="0" xfId="42" applyFont="1" applyBorder="1" applyAlignment="1">
      <alignment horizontal="right" vertical="center" shrinkToFit="1"/>
    </xf>
    <xf numFmtId="178" fontId="21" fillId="0" borderId="81" xfId="0" applyNumberFormat="1" applyFont="1" applyBorder="1" applyAlignment="1">
      <alignment vertical="center" shrinkToFit="1"/>
    </xf>
    <xf numFmtId="0" fontId="21" fillId="0" borderId="22" xfId="0" applyFont="1" applyBorder="1" applyAlignment="1">
      <alignment vertical="center" shrinkToFit="1"/>
    </xf>
    <xf numFmtId="38" fontId="21" fillId="0" borderId="132" xfId="42" applyFont="1" applyBorder="1" applyAlignment="1">
      <alignment vertical="center" shrinkToFit="1"/>
    </xf>
    <xf numFmtId="0" fontId="0" fillId="0" borderId="0" xfId="0" applyFont="1" applyBorder="1" applyAlignment="1">
      <alignment horizontal="center" vertical="center"/>
    </xf>
    <xf numFmtId="38" fontId="20" fillId="0" borderId="0" xfId="42" applyFont="1" applyBorder="1">
      <alignment vertical="center"/>
    </xf>
    <xf numFmtId="38" fontId="21" fillId="0" borderId="133" xfId="42" applyFont="1" applyBorder="1" applyAlignment="1">
      <alignment vertical="center" shrinkToFit="1"/>
    </xf>
    <xf numFmtId="38" fontId="21" fillId="0" borderId="134" xfId="42" applyFont="1" applyBorder="1" applyAlignment="1">
      <alignment horizontal="right" vertical="center" shrinkToFit="1"/>
    </xf>
    <xf numFmtId="38" fontId="21" fillId="0" borderId="135" xfId="42" applyFont="1" applyBorder="1" applyAlignment="1">
      <alignment horizontal="right" vertical="center" shrinkToFit="1"/>
    </xf>
    <xf numFmtId="38" fontId="21" fillId="0" borderId="136" xfId="42" applyFont="1" applyBorder="1" applyAlignment="1">
      <alignment vertical="center" shrinkToFit="1"/>
    </xf>
    <xf numFmtId="38" fontId="21" fillId="0" borderId="134" xfId="42" applyFont="1" applyBorder="1" applyAlignment="1">
      <alignment vertical="center" shrinkToFit="1"/>
    </xf>
    <xf numFmtId="38" fontId="21" fillId="0" borderId="137" xfId="42" applyFont="1" applyBorder="1" applyAlignment="1">
      <alignment vertical="center" shrinkToFit="1"/>
    </xf>
    <xf numFmtId="38" fontId="21" fillId="0" borderId="138" xfId="42" applyFont="1" applyBorder="1" applyAlignment="1">
      <alignment vertical="center" shrinkToFit="1"/>
    </xf>
    <xf numFmtId="38" fontId="21" fillId="0" borderId="139" xfId="42" applyFont="1" applyBorder="1" applyAlignment="1">
      <alignment vertical="center" shrinkToFit="1"/>
    </xf>
    <xf numFmtId="0" fontId="21" fillId="0" borderId="140" xfId="0" applyFont="1" applyBorder="1" applyAlignment="1">
      <alignment vertical="center" shrinkToFit="1"/>
    </xf>
    <xf numFmtId="0" fontId="0" fillId="0" borderId="0" xfId="0" applyAlignment="1">
      <alignment horizontal="center" vertical="center"/>
    </xf>
    <xf numFmtId="0" fontId="0" fillId="0" borderId="0" xfId="0" applyAlignment="1">
      <alignment vertical="center" shrinkToFit="1"/>
    </xf>
    <xf numFmtId="0" fontId="0" fillId="0" borderId="0" xfId="0" applyAlignment="1">
      <alignment vertical="center" shrinkToFit="1"/>
    </xf>
    <xf numFmtId="0" fontId="29" fillId="0" borderId="0" xfId="0" applyFont="1" applyAlignment="1">
      <alignment vertical="center"/>
    </xf>
    <xf numFmtId="0" fontId="0" fillId="0" borderId="0" xfId="0" applyFont="1" applyAlignment="1">
      <alignment horizontal="left" vertical="center" shrinkToFit="1"/>
    </xf>
    <xf numFmtId="0" fontId="30" fillId="25" borderId="108" xfId="0" applyFont="1" applyFill="1" applyBorder="1" applyAlignment="1">
      <alignment horizontal="center" vertical="center" shrinkToFit="1"/>
    </xf>
    <xf numFmtId="0" fontId="0" fillId="0" borderId="36" xfId="0" applyBorder="1" applyAlignment="1">
      <alignment vertical="center" shrinkToFit="1"/>
    </xf>
    <xf numFmtId="38" fontId="30" fillId="25" borderId="36" xfId="42" applyFont="1" applyFill="1" applyBorder="1" applyAlignment="1">
      <alignment horizontal="center" vertical="center" shrinkToFit="1"/>
    </xf>
    <xf numFmtId="38" fontId="0" fillId="0" borderId="36" xfId="42" applyFont="1" applyBorder="1">
      <alignment vertical="center"/>
    </xf>
    <xf numFmtId="38" fontId="1" fillId="0" borderId="36" xfId="42" applyFont="1" applyBorder="1">
      <alignment vertical="center"/>
    </xf>
    <xf numFmtId="0" fontId="30" fillId="25" borderId="36" xfId="0" applyFont="1" applyFill="1" applyBorder="1" applyAlignment="1">
      <alignment horizontal="center" vertical="center" shrinkToFit="1"/>
    </xf>
    <xf numFmtId="0" fontId="0" fillId="25" borderId="141" xfId="0" applyFill="1" applyBorder="1" applyAlignment="1">
      <alignment horizontal="center" vertical="center" shrinkToFit="1"/>
    </xf>
    <xf numFmtId="38" fontId="0" fillId="0" borderId="142" xfId="42" applyFont="1" applyBorder="1" applyAlignment="1">
      <alignment horizontal="center" vertical="center" shrinkToFit="1"/>
    </xf>
    <xf numFmtId="0" fontId="30" fillId="25" borderId="143" xfId="0" applyFont="1" applyFill="1" applyBorder="1" applyAlignment="1">
      <alignment horizontal="center" vertical="center" shrinkToFit="1"/>
    </xf>
    <xf numFmtId="38" fontId="0" fillId="0" borderId="144" xfId="42" applyFont="1" applyBorder="1">
      <alignment vertical="center"/>
    </xf>
    <xf numFmtId="38" fontId="1" fillId="0" borderId="144" xfId="42" applyFont="1" applyBorder="1">
      <alignment vertical="center"/>
    </xf>
    <xf numFmtId="0" fontId="0" fillId="25" borderId="145" xfId="0" applyFill="1" applyBorder="1" applyAlignment="1">
      <alignment horizontal="center" vertical="center" shrinkToFit="1"/>
    </xf>
    <xf numFmtId="38" fontId="0" fillId="0" borderId="146" xfId="42" applyFont="1" applyBorder="1">
      <alignment vertical="center"/>
    </xf>
    <xf numFmtId="176" fontId="30" fillId="25" borderId="36" xfId="42" applyNumberFormat="1" applyFont="1" applyFill="1" applyBorder="1" applyAlignment="1">
      <alignment horizontal="center" vertical="center"/>
    </xf>
    <xf numFmtId="176" fontId="29" fillId="0" borderId="36" xfId="42" applyNumberFormat="1" applyFont="1" applyBorder="1" applyAlignment="1">
      <alignment horizontal="right" vertical="center" indent="1"/>
    </xf>
    <xf numFmtId="38" fontId="29" fillId="26" borderId="36" xfId="42" applyFont="1" applyFill="1" applyBorder="1">
      <alignment vertical="center"/>
    </xf>
    <xf numFmtId="38" fontId="29" fillId="26" borderId="146" xfId="42" applyFont="1" applyFill="1" applyBorder="1">
      <alignment vertical="center"/>
    </xf>
    <xf numFmtId="38" fontId="29" fillId="26" borderId="106" xfId="42" applyFont="1" applyFill="1" applyBorder="1">
      <alignment vertical="center"/>
    </xf>
    <xf numFmtId="0" fontId="0" fillId="0" borderId="0" xfId="0" applyAlignment="1">
      <alignment vertical="center" wrapText="1"/>
    </xf>
    <xf numFmtId="38" fontId="21" fillId="27" borderId="86" xfId="42" applyFont="1" applyFill="1" applyBorder="1" applyAlignment="1">
      <alignment vertical="center" shrinkToFit="1"/>
    </xf>
    <xf numFmtId="38" fontId="20" fillId="0" borderId="142" xfId="42" applyFont="1" applyBorder="1" applyAlignment="1">
      <alignment vertical="center" shrinkToFit="1"/>
    </xf>
    <xf numFmtId="38" fontId="21" fillId="27" borderId="43" xfId="42" applyFont="1" applyFill="1" applyBorder="1" applyAlignment="1">
      <alignment vertical="center" shrinkToFit="1"/>
    </xf>
    <xf numFmtId="38" fontId="21" fillId="27" borderId="49" xfId="42" applyFont="1" applyFill="1" applyBorder="1" applyAlignment="1">
      <alignment vertical="center" shrinkToFit="1"/>
    </xf>
    <xf numFmtId="38" fontId="21" fillId="27" borderId="81" xfId="42" applyFont="1" applyFill="1" applyBorder="1" applyAlignment="1">
      <alignment vertical="center" shrinkToFit="1"/>
    </xf>
    <xf numFmtId="38" fontId="20" fillId="27" borderId="142" xfId="42" applyFont="1" applyFill="1" applyBorder="1" applyAlignment="1">
      <alignment vertical="center" shrinkToFit="1"/>
    </xf>
    <xf numFmtId="0" fontId="22" fillId="0" borderId="101" xfId="0" applyFont="1" applyBorder="1" applyAlignment="1">
      <alignment horizontal="left" vertical="center" indent="1" shrinkToFit="1"/>
    </xf>
    <xf numFmtId="38" fontId="21" fillId="0" borderId="91" xfId="42" applyFont="1" applyBorder="1" applyAlignment="1">
      <alignment vertical="center" shrinkToFit="1"/>
    </xf>
    <xf numFmtId="0" fontId="25" fillId="0" borderId="109" xfId="0" applyFont="1" applyBorder="1" applyAlignment="1">
      <alignment horizontal="center" vertical="center" shrinkToFit="1"/>
    </xf>
    <xf numFmtId="0" fontId="0" fillId="0" borderId="36" xfId="0" applyFont="1" applyBorder="1" applyAlignment="1">
      <alignment horizontal="center" vertical="center" shrinkToFit="1"/>
    </xf>
    <xf numFmtId="0" fontId="35" fillId="0" borderId="88" xfId="0" applyFont="1" applyBorder="1" applyAlignment="1">
      <alignment horizontal="distributed" vertical="center" shrinkToFit="1"/>
    </xf>
    <xf numFmtId="0" fontId="25" fillId="0" borderId="109" xfId="0" applyFont="1" applyBorder="1" applyAlignment="1">
      <alignment vertical="center" shrinkToFit="1"/>
    </xf>
    <xf numFmtId="0" fontId="25" fillId="0" borderId="116" xfId="0" applyFont="1" applyBorder="1" applyAlignment="1">
      <alignment vertical="center" shrinkToFit="1"/>
    </xf>
    <xf numFmtId="38" fontId="21" fillId="0" borderId="125" xfId="42" applyFont="1" applyBorder="1" applyAlignment="1">
      <alignment horizontal="right" vertical="center" shrinkToFit="1"/>
    </xf>
    <xf numFmtId="38" fontId="21" fillId="0" borderId="113" xfId="42" applyFont="1" applyBorder="1" applyAlignment="1">
      <alignment vertical="center" shrinkToFit="1"/>
    </xf>
    <xf numFmtId="0" fontId="36" fillId="0" borderId="147" xfId="0" applyFont="1" applyBorder="1">
      <alignment vertical="center"/>
    </xf>
    <xf numFmtId="0" fontId="36" fillId="0" borderId="97" xfId="0" applyFont="1" applyBorder="1">
      <alignment vertical="center"/>
    </xf>
    <xf numFmtId="0" fontId="36" fillId="0" borderId="148" xfId="0" applyFont="1" applyBorder="1">
      <alignment vertical="center"/>
    </xf>
    <xf numFmtId="0" fontId="36" fillId="0" borderId="141" xfId="0" applyFont="1" applyBorder="1">
      <alignment vertical="center"/>
    </xf>
    <xf numFmtId="0" fontId="36" fillId="0" borderId="143" xfId="0" applyFont="1" applyBorder="1">
      <alignment vertical="center"/>
    </xf>
    <xf numFmtId="0" fontId="36" fillId="0" borderId="145" xfId="0" applyFont="1" applyBorder="1">
      <alignment vertical="center"/>
    </xf>
    <xf numFmtId="178" fontId="37" fillId="0" borderId="0" xfId="0" applyNumberFormat="1" applyFont="1">
      <alignment vertical="center"/>
    </xf>
    <xf numFmtId="179" fontId="0" fillId="0" borderId="0" xfId="0" applyNumberFormat="1" applyAlignment="1">
      <alignment vertical="center" shrinkToFit="1"/>
    </xf>
    <xf numFmtId="178" fontId="0" fillId="0" borderId="0" xfId="0" applyNumberFormat="1" applyAlignment="1">
      <alignment vertical="center" shrinkToFit="1"/>
    </xf>
    <xf numFmtId="180" fontId="0" fillId="0" borderId="0" xfId="0" applyNumberFormat="1" applyAlignment="1">
      <alignment vertical="center" shrinkToFit="1"/>
    </xf>
    <xf numFmtId="179" fontId="0" fillId="0" borderId="36" xfId="0" applyNumberFormat="1" applyBorder="1" applyAlignment="1">
      <alignment vertical="center" shrinkToFit="1"/>
    </xf>
    <xf numFmtId="180" fontId="0" fillId="0" borderId="0" xfId="0" applyNumberFormat="1">
      <alignment vertical="center"/>
    </xf>
    <xf numFmtId="0" fontId="0" fillId="0" borderId="153" xfId="0" applyFont="1" applyBorder="1" applyAlignment="1">
      <alignment horizontal="center" vertical="center" shrinkToFit="1"/>
    </xf>
    <xf numFmtId="0" fontId="0" fillId="0" borderId="150" xfId="0" applyFont="1" applyBorder="1" applyAlignment="1">
      <alignment horizontal="center" vertical="center"/>
    </xf>
    <xf numFmtId="38" fontId="29" fillId="26" borderId="153" xfId="42" applyFont="1" applyFill="1" applyBorder="1">
      <alignment vertical="center"/>
    </xf>
    <xf numFmtId="0" fontId="0" fillId="0" borderId="154" xfId="0" applyFont="1" applyBorder="1" applyAlignment="1">
      <alignment horizontal="center" vertical="center"/>
    </xf>
    <xf numFmtId="179" fontId="0" fillId="0" borderId="106" xfId="0" applyNumberFormat="1" applyBorder="1" applyAlignment="1">
      <alignment vertical="center" shrinkToFit="1"/>
    </xf>
    <xf numFmtId="38" fontId="0" fillId="0" borderId="106" xfId="42" applyFont="1" applyBorder="1">
      <alignment vertical="center"/>
    </xf>
    <xf numFmtId="38" fontId="0" fillId="0" borderId="147" xfId="42" applyFont="1" applyBorder="1" applyAlignment="1">
      <alignment horizontal="center" vertical="center" shrinkToFit="1"/>
    </xf>
    <xf numFmtId="38" fontId="0" fillId="0" borderId="97" xfId="42" applyFont="1" applyBorder="1">
      <alignment vertical="center"/>
    </xf>
    <xf numFmtId="38" fontId="0" fillId="0" borderId="148" xfId="42" applyFont="1" applyBorder="1">
      <alignment vertical="center"/>
    </xf>
    <xf numFmtId="176" fontId="29" fillId="0" borderId="106" xfId="42" applyNumberFormat="1" applyFont="1" applyBorder="1" applyAlignment="1">
      <alignment horizontal="right" vertical="center" indent="1"/>
    </xf>
    <xf numFmtId="38" fontId="29" fillId="26" borderId="155" xfId="42" applyFont="1" applyFill="1" applyBorder="1">
      <alignment vertical="center"/>
    </xf>
    <xf numFmtId="179" fontId="0" fillId="27" borderId="157" xfId="0" applyNumberFormat="1" applyFill="1" applyBorder="1" applyAlignment="1">
      <alignment vertical="center" shrinkToFit="1"/>
    </xf>
    <xf numFmtId="38" fontId="0" fillId="27" borderId="157" xfId="42" applyFont="1" applyFill="1" applyBorder="1">
      <alignment vertical="center"/>
    </xf>
    <xf numFmtId="176" fontId="29" fillId="27" borderId="157" xfId="42" applyNumberFormat="1" applyFont="1" applyFill="1" applyBorder="1" applyAlignment="1">
      <alignment horizontal="right" vertical="center" indent="1"/>
    </xf>
    <xf numFmtId="38" fontId="29" fillId="27" borderId="157" xfId="42" applyFont="1" applyFill="1" applyBorder="1">
      <alignment vertical="center"/>
    </xf>
    <xf numFmtId="0" fontId="0" fillId="27" borderId="156" xfId="0" applyFill="1" applyBorder="1" applyAlignment="1">
      <alignment horizontal="center" vertical="center"/>
    </xf>
    <xf numFmtId="178" fontId="0" fillId="27" borderId="157" xfId="0" applyNumberFormat="1" applyFill="1" applyBorder="1" applyAlignment="1">
      <alignment vertical="center" shrinkToFit="1"/>
    </xf>
    <xf numFmtId="38" fontId="0" fillId="27" borderId="157" xfId="42" applyFont="1" applyFill="1" applyBorder="1" applyAlignment="1">
      <alignment horizontal="center" vertical="center" shrinkToFit="1"/>
    </xf>
    <xf numFmtId="0" fontId="0" fillId="27" borderId="157" xfId="0" applyFill="1" applyBorder="1" applyAlignment="1">
      <alignment horizontal="center" vertical="center"/>
    </xf>
    <xf numFmtId="38" fontId="0" fillId="27" borderId="157" xfId="0" applyNumberFormat="1" applyFill="1" applyBorder="1">
      <alignment vertical="center"/>
    </xf>
    <xf numFmtId="38" fontId="0" fillId="27" borderId="159" xfId="0" applyNumberFormat="1" applyFill="1" applyBorder="1">
      <alignment vertical="center"/>
    </xf>
    <xf numFmtId="178" fontId="0" fillId="0" borderId="36" xfId="0" applyNumberFormat="1" applyBorder="1" applyAlignment="1">
      <alignment vertical="center" shrinkToFit="1"/>
    </xf>
    <xf numFmtId="178" fontId="0" fillId="0" borderId="106" xfId="0" applyNumberFormat="1" applyBorder="1" applyAlignment="1">
      <alignment vertical="center" shrinkToFit="1"/>
    </xf>
    <xf numFmtId="0" fontId="0" fillId="0" borderId="0" xfId="0" applyAlignment="1">
      <alignment horizontal="left" vertical="center"/>
    </xf>
    <xf numFmtId="0" fontId="0" fillId="0" borderId="142" xfId="0" applyFont="1" applyBorder="1" applyAlignment="1">
      <alignment horizontal="center" vertical="center" shrinkToFit="1"/>
    </xf>
    <xf numFmtId="38" fontId="29" fillId="26" borderId="142" xfId="42" applyFont="1" applyFill="1" applyBorder="1">
      <alignment vertical="center"/>
    </xf>
    <xf numFmtId="38" fontId="29" fillId="26" borderId="147" xfId="42" applyFont="1" applyFill="1" applyBorder="1">
      <alignment vertical="center"/>
    </xf>
    <xf numFmtId="38" fontId="0" fillId="27" borderId="158" xfId="0" applyNumberFormat="1" applyFill="1" applyBorder="1">
      <alignment vertical="center"/>
    </xf>
    <xf numFmtId="0" fontId="0" fillId="0" borderId="153" xfId="0" applyBorder="1">
      <alignment vertical="center"/>
    </xf>
    <xf numFmtId="0" fontId="0" fillId="0" borderId="155" xfId="0" applyBorder="1">
      <alignment vertical="center"/>
    </xf>
    <xf numFmtId="181" fontId="0" fillId="0" borderId="0" xfId="0" applyNumberFormat="1" applyAlignment="1">
      <alignment vertical="center"/>
    </xf>
    <xf numFmtId="181" fontId="0" fillId="0" borderId="150" xfId="0" applyNumberFormat="1" applyBorder="1" applyAlignment="1">
      <alignment vertical="center"/>
    </xf>
    <xf numFmtId="181" fontId="0" fillId="0" borderId="36" xfId="0" applyNumberFormat="1" applyBorder="1" applyAlignment="1">
      <alignment vertical="center"/>
    </xf>
    <xf numFmtId="181" fontId="0" fillId="0" borderId="154" xfId="0" applyNumberFormat="1" applyBorder="1" applyAlignment="1">
      <alignment vertical="center"/>
    </xf>
    <xf numFmtId="181" fontId="0" fillId="0" borderId="106" xfId="0" applyNumberFormat="1" applyBorder="1" applyAlignment="1">
      <alignment vertical="center"/>
    </xf>
    <xf numFmtId="181" fontId="0" fillId="27" borderId="156" xfId="0" applyNumberFormat="1" applyFill="1" applyBorder="1" applyAlignment="1">
      <alignment vertical="center"/>
    </xf>
    <xf numFmtId="181" fontId="0" fillId="27" borderId="157" xfId="0" applyNumberFormat="1" applyFill="1" applyBorder="1" applyAlignment="1">
      <alignment vertical="center"/>
    </xf>
    <xf numFmtId="181" fontId="0" fillId="27" borderId="159" xfId="0" applyNumberFormat="1" applyFill="1" applyBorder="1" applyAlignment="1">
      <alignment vertical="center"/>
    </xf>
    <xf numFmtId="0" fontId="0" fillId="25" borderId="160" xfId="0" applyFill="1" applyBorder="1" applyAlignment="1">
      <alignment horizontal="center" vertical="center" shrinkToFit="1"/>
    </xf>
    <xf numFmtId="38" fontId="30" fillId="25" borderId="153" xfId="42" applyFont="1" applyFill="1" applyBorder="1" applyAlignment="1">
      <alignment horizontal="center" vertical="center" shrinkToFit="1"/>
    </xf>
    <xf numFmtId="181" fontId="20" fillId="0" borderId="150" xfId="0" applyNumberFormat="1" applyFont="1" applyBorder="1" applyAlignment="1">
      <alignment horizontal="center" vertical="center"/>
    </xf>
    <xf numFmtId="181" fontId="39" fillId="0" borderId="36" xfId="0" applyNumberFormat="1" applyFont="1" applyBorder="1" applyAlignment="1">
      <alignment horizontal="center" vertical="center"/>
    </xf>
    <xf numFmtId="181" fontId="40" fillId="0" borderId="153" xfId="0" applyNumberFormat="1" applyFont="1" applyFill="1" applyBorder="1" applyAlignment="1">
      <alignment horizontal="center" vertical="center"/>
    </xf>
    <xf numFmtId="182" fontId="21" fillId="0" borderId="23" xfId="0" applyNumberFormat="1" applyFont="1" applyBorder="1" applyAlignment="1">
      <alignment horizontal="distributed" vertical="center" shrinkToFit="1"/>
    </xf>
    <xf numFmtId="182" fontId="21" fillId="0" borderId="100" xfId="42" applyNumberFormat="1" applyFont="1" applyBorder="1" applyAlignment="1">
      <alignment vertical="center" shrinkToFit="1"/>
    </xf>
    <xf numFmtId="182" fontId="21" fillId="0" borderId="58" xfId="42" applyNumberFormat="1" applyFont="1" applyBorder="1" applyAlignment="1">
      <alignment vertical="center" shrinkToFit="1"/>
    </xf>
    <xf numFmtId="182" fontId="0" fillId="0" borderId="0" xfId="0" applyNumberFormat="1">
      <alignment vertical="center"/>
    </xf>
    <xf numFmtId="0" fontId="41" fillId="0" borderId="0" xfId="0" applyFont="1" applyAlignment="1">
      <alignment vertical="center"/>
    </xf>
    <xf numFmtId="181" fontId="0" fillId="25" borderId="150" xfId="0" applyNumberFormat="1" applyFill="1" applyBorder="1" applyAlignment="1">
      <alignment vertical="center"/>
    </xf>
    <xf numFmtId="181" fontId="0" fillId="25" borderId="36" xfId="0" applyNumberFormat="1" applyFill="1" applyBorder="1" applyAlignment="1">
      <alignment vertical="center"/>
    </xf>
    <xf numFmtId="38" fontId="0" fillId="27" borderId="153" xfId="0" applyNumberFormat="1" applyFill="1" applyBorder="1" applyAlignment="1">
      <alignment vertical="center" shrinkToFit="1"/>
    </xf>
    <xf numFmtId="181" fontId="0" fillId="26" borderId="150" xfId="0" applyNumberFormat="1" applyFill="1" applyBorder="1" applyAlignment="1">
      <alignment vertical="center"/>
    </xf>
    <xf numFmtId="181" fontId="0" fillId="26" borderId="36" xfId="0" applyNumberFormat="1" applyFill="1" applyBorder="1" applyAlignment="1">
      <alignment vertical="center"/>
    </xf>
    <xf numFmtId="181" fontId="0" fillId="26" borderId="161" xfId="0" applyNumberFormat="1" applyFill="1" applyBorder="1" applyAlignment="1">
      <alignment vertical="center"/>
    </xf>
    <xf numFmtId="181" fontId="0" fillId="26" borderId="162" xfId="0" applyNumberFormat="1" applyFill="1" applyBorder="1" applyAlignment="1">
      <alignment vertical="center"/>
    </xf>
    <xf numFmtId="38" fontId="0" fillId="27" borderId="163" xfId="0" applyNumberFormat="1" applyFill="1" applyBorder="1" applyAlignment="1">
      <alignment vertical="center" shrinkToFit="1"/>
    </xf>
    <xf numFmtId="0" fontId="25" fillId="0" borderId="109" xfId="0" applyFont="1" applyBorder="1" applyAlignment="1">
      <alignment horizontal="center" vertical="center" shrinkToFit="1"/>
    </xf>
    <xf numFmtId="38" fontId="21" fillId="25" borderId="49" xfId="42" applyFont="1" applyFill="1" applyBorder="1" applyAlignment="1">
      <alignment vertical="center" shrinkToFit="1"/>
    </xf>
    <xf numFmtId="38" fontId="26" fillId="0" borderId="101" xfId="42" applyFont="1" applyFill="1" applyBorder="1">
      <alignment vertical="center"/>
    </xf>
    <xf numFmtId="176" fontId="29" fillId="0" borderId="36" xfId="42" applyNumberFormat="1" applyFont="1" applyBorder="1" applyAlignment="1">
      <alignment horizontal="center" vertical="center"/>
    </xf>
    <xf numFmtId="181" fontId="0" fillId="26" borderId="160" xfId="0" applyNumberFormat="1" applyFill="1" applyBorder="1" applyAlignment="1">
      <alignment vertical="center"/>
    </xf>
    <xf numFmtId="181" fontId="0" fillId="26" borderId="108" xfId="0" applyNumberFormat="1" applyFill="1" applyBorder="1" applyAlignment="1">
      <alignment vertical="center"/>
    </xf>
    <xf numFmtId="38" fontId="0" fillId="27" borderId="164" xfId="0" applyNumberFormat="1" applyFill="1" applyBorder="1" applyAlignment="1">
      <alignment vertical="center" shrinkToFit="1"/>
    </xf>
    <xf numFmtId="0" fontId="25" fillId="0" borderId="109" xfId="0" applyFont="1" applyBorder="1" applyAlignment="1">
      <alignment horizontal="center" vertical="center" shrinkToFit="1"/>
    </xf>
    <xf numFmtId="0" fontId="25" fillId="0" borderId="37" xfId="0" applyFont="1" applyBorder="1" applyAlignment="1">
      <alignment horizontal="right" vertical="center" shrinkToFit="1"/>
    </xf>
    <xf numFmtId="0" fontId="25" fillId="0" borderId="43" xfId="0" applyFont="1" applyBorder="1" applyAlignment="1">
      <alignment horizontal="right" vertical="center" shrinkToFit="1"/>
    </xf>
    <xf numFmtId="183" fontId="21" fillId="0" borderId="80" xfId="42" applyNumberFormat="1" applyFont="1" applyBorder="1" applyAlignment="1">
      <alignment vertical="center" shrinkToFit="1"/>
    </xf>
    <xf numFmtId="182" fontId="21" fillId="0" borderId="44" xfId="42" applyNumberFormat="1" applyFont="1" applyBorder="1" applyAlignment="1">
      <alignment vertical="center" shrinkToFit="1"/>
    </xf>
    <xf numFmtId="182" fontId="21" fillId="0" borderId="170" xfId="42" applyNumberFormat="1" applyFont="1" applyBorder="1" applyAlignment="1">
      <alignment vertical="center" shrinkToFit="1"/>
    </xf>
    <xf numFmtId="38" fontId="21" fillId="0" borderId="170" xfId="42" applyFont="1" applyBorder="1" applyAlignment="1">
      <alignment vertical="center" shrinkToFit="1"/>
    </xf>
    <xf numFmtId="38" fontId="21" fillId="0" borderId="171" xfId="42" applyFont="1" applyBorder="1" applyAlignment="1">
      <alignment vertical="center" shrinkToFit="1"/>
    </xf>
    <xf numFmtId="38" fontId="21" fillId="0" borderId="169" xfId="42" applyFont="1" applyBorder="1" applyAlignment="1">
      <alignment vertical="center" shrinkToFit="1"/>
    </xf>
    <xf numFmtId="38" fontId="21" fillId="0" borderId="172" xfId="42" applyFont="1" applyBorder="1" applyAlignment="1">
      <alignment vertical="center" shrinkToFit="1"/>
    </xf>
    <xf numFmtId="38" fontId="21" fillId="0" borderId="173" xfId="42" applyFont="1" applyBorder="1" applyAlignment="1">
      <alignment vertical="center" shrinkToFit="1"/>
    </xf>
    <xf numFmtId="38" fontId="21" fillId="0" borderId="174" xfId="42" applyFont="1" applyBorder="1" applyAlignment="1">
      <alignment vertical="center" shrinkToFit="1"/>
    </xf>
    <xf numFmtId="38" fontId="21" fillId="0" borderId="175" xfId="42" applyFont="1" applyBorder="1" applyAlignment="1">
      <alignment vertical="center" shrinkToFit="1"/>
    </xf>
    <xf numFmtId="177" fontId="21" fillId="0" borderId="176" xfId="0" applyNumberFormat="1" applyFont="1" applyBorder="1" applyAlignment="1">
      <alignment vertical="center" shrinkToFit="1"/>
    </xf>
    <xf numFmtId="0" fontId="25" fillId="0" borderId="109" xfId="0" applyFont="1" applyBorder="1" applyAlignment="1">
      <alignment horizontal="left" vertical="center" shrinkToFit="1"/>
    </xf>
    <xf numFmtId="38" fontId="21" fillId="0" borderId="182" xfId="42" applyFont="1" applyBorder="1" applyAlignment="1">
      <alignment vertical="center" shrinkToFit="1"/>
    </xf>
    <xf numFmtId="38" fontId="21" fillId="0" borderId="183" xfId="42" applyFont="1" applyBorder="1" applyAlignment="1">
      <alignment vertical="center" shrinkToFit="1"/>
    </xf>
    <xf numFmtId="38" fontId="21" fillId="0" borderId="181" xfId="42" applyFont="1" applyBorder="1" applyAlignment="1">
      <alignment vertical="center" shrinkToFit="1"/>
    </xf>
    <xf numFmtId="38" fontId="21" fillId="0" borderId="184" xfId="42" applyFont="1" applyBorder="1" applyAlignment="1">
      <alignment vertical="center" shrinkToFit="1"/>
    </xf>
    <xf numFmtId="38" fontId="21" fillId="0" borderId="185" xfId="42" applyFont="1" applyBorder="1" applyAlignment="1">
      <alignment vertical="center" shrinkToFit="1"/>
    </xf>
    <xf numFmtId="38" fontId="21" fillId="0" borderId="186" xfId="42" applyFont="1" applyBorder="1" applyAlignment="1">
      <alignment vertical="center" shrinkToFit="1"/>
    </xf>
    <xf numFmtId="177" fontId="21" fillId="0" borderId="187" xfId="0" applyNumberFormat="1" applyFont="1" applyBorder="1" applyAlignment="1">
      <alignment vertical="center" shrinkToFit="1"/>
    </xf>
    <xf numFmtId="38" fontId="21" fillId="0" borderId="191" xfId="42" applyFont="1" applyBorder="1" applyAlignment="1">
      <alignment vertical="center" shrinkToFit="1"/>
    </xf>
    <xf numFmtId="38" fontId="21" fillId="0" borderId="192" xfId="42" applyFont="1" applyBorder="1" applyAlignment="1">
      <alignment vertical="center" shrinkToFit="1"/>
    </xf>
    <xf numFmtId="0" fontId="0" fillId="0" borderId="0" xfId="0" applyBorder="1">
      <alignment vertical="center"/>
    </xf>
    <xf numFmtId="0" fontId="25" fillId="0" borderId="98" xfId="0" applyFont="1" applyBorder="1" applyAlignment="1">
      <alignment horizontal="center" vertical="center" shrinkToFit="1"/>
    </xf>
    <xf numFmtId="0" fontId="34" fillId="0" borderId="0" xfId="0" applyFont="1" applyAlignment="1">
      <alignment horizontal="justify" vertical="center"/>
    </xf>
    <xf numFmtId="38" fontId="20" fillId="0" borderId="0" xfId="42" applyFont="1" applyBorder="1" applyAlignment="1">
      <alignment vertical="center" shrinkToFit="1"/>
    </xf>
    <xf numFmtId="38" fontId="20" fillId="0" borderId="84" xfId="42" applyFont="1" applyBorder="1" applyAlignment="1">
      <alignment vertical="center" shrinkToFit="1"/>
    </xf>
    <xf numFmtId="38" fontId="20" fillId="0" borderId="0" xfId="42" applyFont="1" applyBorder="1" applyAlignment="1">
      <alignment vertical="center" shrinkToFit="1"/>
    </xf>
    <xf numFmtId="0" fontId="0" fillId="0" borderId="0" xfId="0" applyAlignment="1">
      <alignment horizontal="left" vertical="center" wrapText="1"/>
    </xf>
    <xf numFmtId="0" fontId="20" fillId="0" borderId="147" xfId="0" applyFont="1" applyBorder="1" applyAlignment="1">
      <alignment horizontal="center" vertical="center" shrinkToFit="1"/>
    </xf>
    <xf numFmtId="0" fontId="20" fillId="0" borderId="84" xfId="0" applyFont="1" applyBorder="1" applyAlignment="1">
      <alignment horizontal="center" vertical="center" shrinkToFit="1"/>
    </xf>
    <xf numFmtId="0" fontId="0" fillId="27" borderId="0" xfId="0" applyFill="1" applyAlignment="1">
      <alignment horizontal="left" vertical="center" wrapText="1"/>
    </xf>
    <xf numFmtId="0" fontId="32" fillId="27" borderId="98" xfId="0" applyFont="1" applyFill="1" applyBorder="1" applyAlignment="1">
      <alignment horizontal="left" vertical="center" wrapText="1"/>
    </xf>
    <xf numFmtId="0" fontId="32" fillId="27" borderId="109" xfId="0" applyFont="1" applyFill="1" applyBorder="1" applyAlignment="1">
      <alignment horizontal="left" vertical="center" wrapText="1"/>
    </xf>
    <xf numFmtId="0" fontId="32" fillId="27" borderId="116" xfId="0" applyFont="1" applyFill="1" applyBorder="1" applyAlignment="1">
      <alignment horizontal="left" vertical="center" wrapText="1"/>
    </xf>
    <xf numFmtId="0" fontId="32" fillId="27" borderId="18" xfId="0" applyFont="1" applyFill="1" applyBorder="1" applyAlignment="1">
      <alignment horizontal="left" vertical="center" wrapText="1"/>
    </xf>
    <xf numFmtId="0" fontId="32" fillId="27" borderId="81" xfId="0" applyFont="1" applyFill="1" applyBorder="1" applyAlignment="1">
      <alignment horizontal="left" vertical="center" wrapText="1"/>
    </xf>
    <xf numFmtId="0" fontId="32" fillId="27" borderId="35" xfId="0" applyFont="1" applyFill="1" applyBorder="1" applyAlignment="1">
      <alignment horizontal="left" vertical="center" wrapText="1"/>
    </xf>
    <xf numFmtId="0" fontId="21" fillId="0" borderId="46" xfId="0" applyFont="1" applyBorder="1" applyAlignment="1">
      <alignment horizontal="center" vertical="center" shrinkToFit="1"/>
    </xf>
    <xf numFmtId="0" fontId="21" fillId="0" borderId="63" xfId="0" applyFont="1" applyBorder="1" applyAlignment="1">
      <alignment vertical="center" shrinkToFit="1"/>
    </xf>
    <xf numFmtId="0" fontId="21" fillId="0" borderId="50" xfId="0" applyFont="1" applyBorder="1" applyAlignment="1">
      <alignment vertical="center" shrinkToFit="1"/>
    </xf>
    <xf numFmtId="0" fontId="21" fillId="0" borderId="79" xfId="0" applyFont="1" applyBorder="1" applyAlignment="1">
      <alignment horizontal="center" vertical="center" shrinkToFit="1"/>
    </xf>
    <xf numFmtId="0" fontId="34" fillId="0" borderId="0" xfId="0" applyFont="1" applyAlignment="1">
      <alignment horizontal="justify" vertical="center"/>
    </xf>
    <xf numFmtId="0" fontId="34" fillId="0" borderId="0" xfId="0" applyFont="1" applyAlignment="1">
      <alignment horizontal="justify" vertical="center" wrapText="1"/>
    </xf>
    <xf numFmtId="0" fontId="34" fillId="0" borderId="0" xfId="0" applyFont="1" applyAlignment="1">
      <alignment horizontal="left" vertical="center" wrapText="1"/>
    </xf>
    <xf numFmtId="178" fontId="21" fillId="24" borderId="41" xfId="0" applyNumberFormat="1" applyFont="1" applyFill="1" applyBorder="1" applyAlignment="1">
      <alignment horizontal="center" vertical="center" shrinkToFit="1"/>
    </xf>
    <xf numFmtId="178" fontId="21" fillId="24" borderId="55" xfId="0" applyNumberFormat="1" applyFont="1" applyFill="1" applyBorder="1" applyAlignment="1">
      <alignment horizontal="center" vertical="center" shrinkToFit="1"/>
    </xf>
    <xf numFmtId="178" fontId="21" fillId="24" borderId="67" xfId="0" applyNumberFormat="1" applyFont="1" applyFill="1" applyBorder="1" applyAlignment="1">
      <alignment horizontal="center" vertical="center" shrinkToFit="1"/>
    </xf>
    <xf numFmtId="178" fontId="21" fillId="24" borderId="77" xfId="0" applyNumberFormat="1" applyFont="1" applyFill="1" applyBorder="1" applyAlignment="1">
      <alignment horizontal="center" vertical="center" shrinkToFit="1"/>
    </xf>
    <xf numFmtId="178" fontId="21" fillId="24" borderId="40" xfId="0" applyNumberFormat="1" applyFont="1" applyFill="1" applyBorder="1" applyAlignment="1">
      <alignment horizontal="center" vertical="center" shrinkToFit="1"/>
    </xf>
    <xf numFmtId="178" fontId="21" fillId="24" borderId="54" xfId="0" applyNumberFormat="1" applyFont="1" applyFill="1" applyBorder="1" applyAlignment="1">
      <alignment horizontal="center" vertical="center" shrinkToFit="1"/>
    </xf>
    <xf numFmtId="178" fontId="21" fillId="24" borderId="66" xfId="0" applyNumberFormat="1" applyFont="1" applyFill="1" applyBorder="1" applyAlignment="1">
      <alignment horizontal="center" vertical="center" shrinkToFit="1"/>
    </xf>
    <xf numFmtId="178" fontId="21" fillId="24" borderId="76" xfId="0" applyNumberFormat="1" applyFont="1" applyFill="1" applyBorder="1" applyAlignment="1">
      <alignment horizontal="center" vertical="center" shrinkToFit="1"/>
    </xf>
    <xf numFmtId="178" fontId="21" fillId="24" borderId="39" xfId="0" applyNumberFormat="1" applyFont="1" applyFill="1" applyBorder="1" applyAlignment="1">
      <alignment horizontal="center" vertical="center" shrinkToFit="1"/>
    </xf>
    <xf numFmtId="178" fontId="21" fillId="24" borderId="53" xfId="0" applyNumberFormat="1" applyFont="1" applyFill="1" applyBorder="1" applyAlignment="1">
      <alignment horizontal="center" vertical="center" shrinkToFit="1"/>
    </xf>
    <xf numFmtId="178" fontId="21" fillId="24" borderId="65" xfId="0" applyNumberFormat="1" applyFont="1" applyFill="1" applyBorder="1" applyAlignment="1">
      <alignment horizontal="center" vertical="center" shrinkToFit="1"/>
    </xf>
    <xf numFmtId="178" fontId="21" fillId="24" borderId="75" xfId="0" applyNumberFormat="1" applyFont="1" applyFill="1" applyBorder="1" applyAlignment="1">
      <alignment horizontal="center" vertical="center" shrinkToFit="1"/>
    </xf>
    <xf numFmtId="177" fontId="21" fillId="24" borderId="41" xfId="0" applyNumberFormat="1" applyFont="1" applyFill="1" applyBorder="1" applyAlignment="1">
      <alignment horizontal="center" vertical="center" shrinkToFit="1"/>
    </xf>
    <xf numFmtId="177" fontId="21" fillId="24" borderId="55" xfId="0" applyNumberFormat="1" applyFont="1" applyFill="1" applyBorder="1" applyAlignment="1">
      <alignment horizontal="center" vertical="center" shrinkToFit="1"/>
    </xf>
    <xf numFmtId="177" fontId="21" fillId="24" borderId="65" xfId="0" applyNumberFormat="1" applyFont="1" applyFill="1" applyBorder="1" applyAlignment="1">
      <alignment horizontal="center" vertical="center" shrinkToFit="1"/>
    </xf>
    <xf numFmtId="177" fontId="21" fillId="24" borderId="75" xfId="0" applyNumberFormat="1" applyFont="1" applyFill="1" applyBorder="1" applyAlignment="1">
      <alignment horizontal="center" vertical="center" shrinkToFit="1"/>
    </xf>
    <xf numFmtId="177" fontId="21" fillId="24" borderId="40" xfId="0" applyNumberFormat="1" applyFont="1" applyFill="1" applyBorder="1" applyAlignment="1">
      <alignment horizontal="center" vertical="center" shrinkToFit="1"/>
    </xf>
    <xf numFmtId="177" fontId="21" fillId="24" borderId="54" xfId="0" applyNumberFormat="1" applyFont="1" applyFill="1" applyBorder="1" applyAlignment="1">
      <alignment horizontal="center" vertical="center" shrinkToFit="1"/>
    </xf>
    <xf numFmtId="177" fontId="21" fillId="24" borderId="66" xfId="0" applyNumberFormat="1" applyFont="1" applyFill="1" applyBorder="1" applyAlignment="1">
      <alignment horizontal="center" vertical="center" shrinkToFit="1"/>
    </xf>
    <xf numFmtId="177" fontId="21" fillId="24" borderId="76" xfId="0" applyNumberFormat="1" applyFont="1" applyFill="1" applyBorder="1" applyAlignment="1">
      <alignment horizontal="center" vertical="center" shrinkToFit="1"/>
    </xf>
    <xf numFmtId="0" fontId="21" fillId="0" borderId="10" xfId="0" applyFont="1" applyBorder="1" applyAlignment="1">
      <alignment horizontal="right" vertical="center" shrinkToFit="1"/>
    </xf>
    <xf numFmtId="0" fontId="0" fillId="0" borderId="21" xfId="0" applyBorder="1" applyAlignment="1">
      <alignment horizontal="right" vertical="center" shrinkToFit="1"/>
    </xf>
    <xf numFmtId="0" fontId="25" fillId="0" borderId="98" xfId="0" applyFont="1" applyBorder="1" applyAlignment="1">
      <alignment horizontal="center" vertical="center" shrinkToFit="1"/>
    </xf>
    <xf numFmtId="0" fontId="25" fillId="0" borderId="109" xfId="0" applyFont="1" applyBorder="1" applyAlignment="1">
      <alignment horizontal="center" vertical="center" shrinkToFit="1"/>
    </xf>
    <xf numFmtId="0" fontId="25" fillId="0" borderId="116" xfId="0" applyFont="1" applyBorder="1" applyAlignment="1">
      <alignment horizontal="center" vertical="center" shrinkToFit="1"/>
    </xf>
    <xf numFmtId="0" fontId="25" fillId="0" borderId="37" xfId="0" applyFont="1" applyBorder="1" applyAlignment="1">
      <alignment horizontal="center" vertical="center" shrinkToFit="1"/>
    </xf>
    <xf numFmtId="0" fontId="25" fillId="0" borderId="43" xfId="0" applyFont="1" applyBorder="1" applyAlignment="1">
      <alignment horizontal="center" vertical="center" shrinkToFit="1"/>
    </xf>
    <xf numFmtId="0" fontId="25" fillId="0" borderId="33" xfId="0" applyFont="1" applyBorder="1" applyAlignment="1">
      <alignment horizontal="center" vertical="center" shrinkToFit="1"/>
    </xf>
    <xf numFmtId="0" fontId="25" fillId="0" borderId="127" xfId="0" applyFont="1" applyBorder="1" applyAlignment="1">
      <alignment horizontal="center" vertical="center" shrinkToFit="1"/>
    </xf>
    <xf numFmtId="0" fontId="21" fillId="0" borderId="57" xfId="0" applyFont="1" applyBorder="1" applyAlignment="1">
      <alignment vertical="center" shrinkToFit="1"/>
    </xf>
    <xf numFmtId="0" fontId="21" fillId="0" borderId="69" xfId="0" applyFont="1" applyBorder="1" applyAlignment="1">
      <alignment vertical="center" shrinkToFit="1"/>
    </xf>
    <xf numFmtId="0" fontId="21" fillId="0" borderId="50" xfId="0" applyFont="1" applyBorder="1" applyAlignment="1">
      <alignment horizontal="center" vertical="center" shrinkToFit="1"/>
    </xf>
    <xf numFmtId="0" fontId="21" fillId="0" borderId="46" xfId="0" applyFont="1" applyBorder="1" applyAlignment="1">
      <alignment vertical="center" shrinkToFit="1"/>
    </xf>
    <xf numFmtId="0" fontId="21" fillId="0" borderId="11" xfId="0" applyFont="1" applyBorder="1" applyAlignment="1">
      <alignment vertical="center" shrinkToFit="1"/>
    </xf>
    <xf numFmtId="0" fontId="0" fillId="0" borderId="22" xfId="0" applyBorder="1" applyAlignment="1">
      <alignment vertical="center" shrinkToFit="1"/>
    </xf>
    <xf numFmtId="0" fontId="21" fillId="0" borderId="99" xfId="0" applyFont="1" applyBorder="1" applyAlignment="1">
      <alignment horizontal="center" vertical="center" shrinkToFit="1"/>
    </xf>
    <xf numFmtId="0" fontId="21" fillId="0" borderId="63" xfId="0" applyFont="1" applyBorder="1" applyAlignment="1">
      <alignment horizontal="center" vertical="center" shrinkToFit="1"/>
    </xf>
    <xf numFmtId="0" fontId="21" fillId="0" borderId="113" xfId="0" applyFont="1" applyBorder="1" applyAlignment="1">
      <alignment horizontal="center" vertical="center" shrinkToFit="1"/>
    </xf>
    <xf numFmtId="0" fontId="21" fillId="0" borderId="117" xfId="0" applyFont="1" applyBorder="1" applyAlignment="1">
      <alignment horizontal="center" vertical="center" shrinkToFit="1"/>
    </xf>
    <xf numFmtId="177" fontId="21" fillId="24" borderId="67" xfId="0" applyNumberFormat="1" applyFont="1" applyFill="1" applyBorder="1" applyAlignment="1">
      <alignment horizontal="center" vertical="center" shrinkToFit="1"/>
    </xf>
    <xf numFmtId="177" fontId="21" fillId="24" borderId="77" xfId="0" applyNumberFormat="1" applyFont="1" applyFill="1" applyBorder="1" applyAlignment="1">
      <alignment horizontal="center" vertical="center" shrinkToFit="1"/>
    </xf>
    <xf numFmtId="177" fontId="21" fillId="24" borderId="42" xfId="0" applyNumberFormat="1" applyFont="1" applyFill="1" applyBorder="1" applyAlignment="1">
      <alignment horizontal="center" vertical="center" shrinkToFit="1"/>
    </xf>
    <xf numFmtId="177" fontId="21" fillId="24" borderId="56" xfId="0" applyNumberFormat="1" applyFont="1" applyFill="1" applyBorder="1" applyAlignment="1">
      <alignment horizontal="center" vertical="center" shrinkToFit="1"/>
    </xf>
    <xf numFmtId="177" fontId="21" fillId="24" borderId="68" xfId="0" applyNumberFormat="1" applyFont="1" applyFill="1" applyBorder="1" applyAlignment="1">
      <alignment horizontal="center" vertical="center" shrinkToFit="1"/>
    </xf>
    <xf numFmtId="177" fontId="21" fillId="24" borderId="78" xfId="0" applyNumberFormat="1" applyFont="1" applyFill="1" applyBorder="1" applyAlignment="1">
      <alignment horizontal="center" vertical="center" shrinkToFit="1"/>
    </xf>
    <xf numFmtId="0" fontId="21" fillId="0" borderId="19" xfId="0" applyFont="1" applyBorder="1" applyAlignment="1">
      <alignment horizontal="center" vertical="center" textRotation="255"/>
    </xf>
    <xf numFmtId="0" fontId="21" fillId="0" borderId="13" xfId="0" applyFont="1" applyBorder="1" applyAlignment="1">
      <alignment horizontal="center" vertical="center" textRotation="255"/>
    </xf>
    <xf numFmtId="0" fontId="21" fillId="0" borderId="20" xfId="0" applyFont="1" applyBorder="1" applyAlignment="1">
      <alignment horizontal="center" vertical="center" textRotation="255"/>
    </xf>
    <xf numFmtId="0" fontId="20" fillId="0" borderId="106" xfId="0" applyFont="1" applyBorder="1" applyAlignment="1">
      <alignment horizontal="center" vertical="center" shrinkToFit="1"/>
    </xf>
    <xf numFmtId="0" fontId="20" fillId="0" borderId="107" xfId="0" applyFont="1" applyBorder="1" applyAlignment="1">
      <alignment horizontal="center" vertical="center" shrinkToFit="1"/>
    </xf>
    <xf numFmtId="0" fontId="20" fillId="0" borderId="108" xfId="0" applyFont="1" applyBorder="1" applyAlignment="1">
      <alignment horizontal="center" vertical="center" shrinkToFit="1"/>
    </xf>
    <xf numFmtId="177" fontId="20" fillId="0" borderId="106" xfId="0" applyNumberFormat="1" applyFont="1" applyBorder="1" applyAlignment="1">
      <alignment horizontal="center" vertical="center" wrapText="1"/>
    </xf>
    <xf numFmtId="177" fontId="20" fillId="0" borderId="107" xfId="0" applyNumberFormat="1" applyFont="1" applyBorder="1" applyAlignment="1">
      <alignment horizontal="center" vertical="center" wrapText="1"/>
    </xf>
    <xf numFmtId="177" fontId="20" fillId="0" borderId="108" xfId="0" applyNumberFormat="1" applyFont="1" applyBorder="1" applyAlignment="1">
      <alignment horizontal="center" vertical="center" wrapText="1"/>
    </xf>
    <xf numFmtId="0" fontId="22" fillId="0" borderId="12" xfId="0" applyFont="1" applyBorder="1" applyAlignment="1">
      <alignment vertical="center" textRotation="255" shrinkToFit="1"/>
    </xf>
    <xf numFmtId="0" fontId="23" fillId="0" borderId="13" xfId="0" applyFont="1" applyBorder="1" applyAlignment="1">
      <alignment vertical="center" textRotation="255" shrinkToFit="1"/>
    </xf>
    <xf numFmtId="0" fontId="23" fillId="0" borderId="14" xfId="0" applyFont="1" applyBorder="1" applyAlignment="1">
      <alignment vertical="center" textRotation="255" shrinkToFit="1"/>
    </xf>
    <xf numFmtId="0" fontId="21" fillId="0" borderId="15" xfId="0" applyFont="1" applyBorder="1" applyAlignment="1">
      <alignment vertical="center" textRotation="255" shrinkToFit="1"/>
    </xf>
    <xf numFmtId="0" fontId="21" fillId="0" borderId="10" xfId="0" applyFont="1" applyBorder="1" applyAlignment="1">
      <alignment horizontal="distributed" vertical="center" shrinkToFit="1"/>
    </xf>
    <xf numFmtId="0" fontId="21" fillId="0" borderId="21" xfId="0" applyFont="1" applyBorder="1" applyAlignment="1">
      <alignment horizontal="distributed" vertical="center" shrinkToFit="1"/>
    </xf>
    <xf numFmtId="0" fontId="21" fillId="0" borderId="16" xfId="0" applyFont="1" applyBorder="1" applyAlignment="1">
      <alignment horizontal="distributed" vertical="center" shrinkToFit="1"/>
    </xf>
    <xf numFmtId="0" fontId="21" fillId="0" borderId="30" xfId="0" applyFont="1" applyBorder="1" applyAlignment="1">
      <alignment horizontal="distributed" vertical="center" shrinkToFit="1"/>
    </xf>
    <xf numFmtId="0" fontId="21" fillId="0" borderId="17" xfId="0" applyFont="1" applyBorder="1" applyAlignment="1">
      <alignment horizontal="distributed" vertical="center" shrinkToFit="1"/>
    </xf>
    <xf numFmtId="0" fontId="21" fillId="0" borderId="31" xfId="0" applyFont="1" applyBorder="1" applyAlignment="1">
      <alignment horizontal="distributed" vertical="center" shrinkToFit="1"/>
    </xf>
    <xf numFmtId="0" fontId="25" fillId="0" borderId="37" xfId="0" applyFont="1" applyBorder="1" applyAlignment="1">
      <alignment horizontal="right" vertical="center" shrinkToFit="1"/>
    </xf>
    <xf numFmtId="0" fontId="25" fillId="0" borderId="43" xfId="0" applyFont="1" applyBorder="1" applyAlignment="1">
      <alignment horizontal="right" vertical="center" shrinkToFit="1"/>
    </xf>
    <xf numFmtId="0" fontId="21" fillId="0" borderId="125" xfId="0" applyFont="1" applyBorder="1" applyAlignment="1">
      <alignment horizontal="center" vertical="center" shrinkToFit="1"/>
    </xf>
    <xf numFmtId="0" fontId="21" fillId="0" borderId="57" xfId="0" applyFont="1" applyBorder="1" applyAlignment="1">
      <alignment horizontal="center" vertical="center" shrinkToFit="1"/>
    </xf>
    <xf numFmtId="0" fontId="21" fillId="0" borderId="69" xfId="0" applyFont="1" applyBorder="1" applyAlignment="1">
      <alignment horizontal="center" vertical="center" shrinkToFit="1"/>
    </xf>
    <xf numFmtId="38" fontId="20" fillId="0" borderId="84" xfId="42" applyFont="1" applyBorder="1" applyAlignment="1">
      <alignment horizontal="center" vertical="center" shrinkToFit="1"/>
    </xf>
    <xf numFmtId="38" fontId="20" fillId="0" borderId="0" xfId="42" applyFont="1" applyBorder="1" applyAlignment="1">
      <alignment horizontal="center" vertical="center" shrinkToFit="1"/>
    </xf>
    <xf numFmtId="0" fontId="20" fillId="0" borderId="36" xfId="0" applyFont="1" applyBorder="1" applyAlignment="1">
      <alignment horizontal="right" vertical="center" shrinkToFit="1"/>
    </xf>
    <xf numFmtId="177" fontId="23" fillId="0" borderId="36" xfId="0" applyNumberFormat="1" applyFont="1" applyBorder="1" applyAlignment="1">
      <alignment horizontal="center" vertical="center" wrapText="1"/>
    </xf>
    <xf numFmtId="0" fontId="0" fillId="0" borderId="36" xfId="0" applyFont="1" applyBorder="1" applyAlignment="1">
      <alignment horizontal="center" vertical="center"/>
    </xf>
    <xf numFmtId="177" fontId="21" fillId="24" borderId="39" xfId="0" applyNumberFormat="1" applyFont="1" applyFill="1" applyBorder="1" applyAlignment="1">
      <alignment horizontal="center" vertical="center" shrinkToFit="1"/>
    </xf>
    <xf numFmtId="177" fontId="21" fillId="24" borderId="53" xfId="0" applyNumberFormat="1" applyFont="1" applyFill="1" applyBorder="1" applyAlignment="1">
      <alignment horizontal="center" vertical="center" shrinkToFit="1"/>
    </xf>
    <xf numFmtId="0" fontId="25" fillId="0" borderId="43" xfId="0" applyFont="1" applyBorder="1" applyAlignment="1">
      <alignment vertical="center"/>
    </xf>
    <xf numFmtId="0" fontId="0" fillId="0" borderId="33" xfId="0" applyBorder="1" applyAlignment="1">
      <alignment vertical="center"/>
    </xf>
    <xf numFmtId="177" fontId="21" fillId="24" borderId="180" xfId="0" applyNumberFormat="1" applyFont="1" applyFill="1" applyBorder="1" applyAlignment="1">
      <alignment horizontal="center" vertical="center" shrinkToFit="1"/>
    </xf>
    <xf numFmtId="0" fontId="21" fillId="0" borderId="169" xfId="0" applyFont="1" applyBorder="1" applyAlignment="1">
      <alignment horizontal="center" vertical="center" shrinkToFit="1"/>
    </xf>
    <xf numFmtId="178" fontId="21" fillId="24" borderId="179" xfId="0" applyNumberFormat="1" applyFont="1" applyFill="1" applyBorder="1" applyAlignment="1">
      <alignment horizontal="center" vertical="center" shrinkToFit="1"/>
    </xf>
    <xf numFmtId="178" fontId="21" fillId="24" borderId="178" xfId="0" applyNumberFormat="1" applyFont="1" applyFill="1" applyBorder="1" applyAlignment="1">
      <alignment horizontal="center" vertical="center" shrinkToFit="1"/>
    </xf>
    <xf numFmtId="177" fontId="21" fillId="24" borderId="179" xfId="0" applyNumberFormat="1" applyFont="1" applyFill="1" applyBorder="1" applyAlignment="1">
      <alignment horizontal="center" vertical="center" shrinkToFit="1"/>
    </xf>
    <xf numFmtId="177" fontId="21" fillId="24" borderId="178" xfId="0" applyNumberFormat="1" applyFont="1" applyFill="1" applyBorder="1" applyAlignment="1">
      <alignment horizontal="center" vertical="center" shrinkToFit="1"/>
    </xf>
    <xf numFmtId="177" fontId="21" fillId="24" borderId="177" xfId="0" applyNumberFormat="1" applyFont="1" applyFill="1" applyBorder="1" applyAlignment="1">
      <alignment horizontal="center" vertical="center" shrinkToFit="1"/>
    </xf>
    <xf numFmtId="0" fontId="0" fillId="0" borderId="142" xfId="0" applyFont="1" applyBorder="1" applyAlignment="1">
      <alignment horizontal="center" vertical="center"/>
    </xf>
    <xf numFmtId="0" fontId="0" fillId="0" borderId="144" xfId="0" applyFont="1" applyBorder="1" applyAlignment="1">
      <alignment horizontal="center" vertical="center"/>
    </xf>
    <xf numFmtId="0" fontId="0" fillId="0" borderId="146" xfId="0" applyFont="1" applyBorder="1" applyAlignment="1">
      <alignment horizontal="center" vertical="center"/>
    </xf>
    <xf numFmtId="177" fontId="21" fillId="24" borderId="189" xfId="0" applyNumberFormat="1" applyFont="1" applyFill="1" applyBorder="1" applyAlignment="1">
      <alignment horizontal="center" vertical="center" shrinkToFit="1"/>
    </xf>
    <xf numFmtId="177" fontId="21" fillId="24" borderId="190" xfId="0" applyNumberFormat="1" applyFont="1" applyFill="1" applyBorder="1" applyAlignment="1">
      <alignment horizontal="center" vertical="center" shrinkToFit="1"/>
    </xf>
    <xf numFmtId="177" fontId="21" fillId="24" borderId="168" xfId="0" applyNumberFormat="1" applyFont="1" applyFill="1" applyBorder="1" applyAlignment="1">
      <alignment horizontal="center" vertical="center" shrinkToFit="1"/>
    </xf>
    <xf numFmtId="177" fontId="21" fillId="24" borderId="166" xfId="0" applyNumberFormat="1" applyFont="1" applyFill="1" applyBorder="1" applyAlignment="1">
      <alignment horizontal="center" vertical="center" shrinkToFit="1"/>
    </xf>
    <xf numFmtId="177" fontId="21" fillId="24" borderId="188" xfId="0" applyNumberFormat="1" applyFont="1" applyFill="1" applyBorder="1" applyAlignment="1">
      <alignment horizontal="center" vertical="center" shrinkToFit="1"/>
    </xf>
    <xf numFmtId="177" fontId="21" fillId="24" borderId="167" xfId="0" applyNumberFormat="1" applyFont="1" applyFill="1" applyBorder="1" applyAlignment="1">
      <alignment horizontal="center" vertical="center" shrinkToFit="1"/>
    </xf>
    <xf numFmtId="178" fontId="21" fillId="24" borderId="189" xfId="0" applyNumberFormat="1" applyFont="1" applyFill="1" applyBorder="1" applyAlignment="1">
      <alignment horizontal="center" vertical="center" shrinkToFit="1"/>
    </xf>
    <xf numFmtId="178" fontId="21" fillId="24" borderId="188" xfId="0" applyNumberFormat="1" applyFont="1" applyFill="1" applyBorder="1" applyAlignment="1">
      <alignment horizontal="center" vertical="center" shrinkToFit="1"/>
    </xf>
    <xf numFmtId="177" fontId="21" fillId="24" borderId="165" xfId="0" applyNumberFormat="1" applyFont="1" applyFill="1" applyBorder="1" applyAlignment="1">
      <alignment horizontal="center" vertical="center" shrinkToFit="1"/>
    </xf>
    <xf numFmtId="0" fontId="21" fillId="0" borderId="181" xfId="0" applyFont="1" applyBorder="1" applyAlignment="1">
      <alignment horizontal="center" vertical="center" shrinkToFit="1"/>
    </xf>
    <xf numFmtId="0" fontId="0" fillId="0" borderId="151" xfId="0" applyFont="1" applyBorder="1" applyAlignment="1">
      <alignment horizontal="center" vertical="center" wrapText="1" shrinkToFit="1"/>
    </xf>
    <xf numFmtId="0" fontId="0" fillId="0" borderId="36" xfId="0" applyFont="1" applyBorder="1" applyAlignment="1">
      <alignment horizontal="center" vertical="center" wrapText="1" shrinkToFit="1"/>
    </xf>
    <xf numFmtId="0" fontId="0" fillId="0" borderId="151" xfId="0" applyFont="1" applyBorder="1" applyAlignment="1">
      <alignment horizontal="center" vertical="center" shrinkToFit="1"/>
    </xf>
    <xf numFmtId="0" fontId="0" fillId="0" borderId="36" xfId="0" applyFont="1" applyBorder="1" applyAlignment="1">
      <alignment horizontal="center" vertical="center" shrinkToFit="1"/>
    </xf>
    <xf numFmtId="0" fontId="23" fillId="0" borderId="151" xfId="0" applyFont="1" applyBorder="1" applyAlignment="1">
      <alignment horizontal="center" vertical="center" wrapText="1" shrinkToFit="1"/>
    </xf>
    <xf numFmtId="0" fontId="23" fillId="0" borderId="36" xfId="0" applyFont="1" applyBorder="1" applyAlignment="1">
      <alignment horizontal="center" vertical="center" wrapText="1" shrinkToFit="1"/>
    </xf>
    <xf numFmtId="181" fontId="0" fillId="0" borderId="149" xfId="0" applyNumberFormat="1" applyBorder="1" applyAlignment="1">
      <alignment horizontal="center" vertical="center"/>
    </xf>
    <xf numFmtId="181" fontId="0" fillId="0" borderId="151" xfId="0" applyNumberFormat="1" applyBorder="1" applyAlignment="1">
      <alignment horizontal="center" vertical="center"/>
    </xf>
    <xf numFmtId="181" fontId="0" fillId="0" borderId="152" xfId="0" applyNumberFormat="1" applyBorder="1" applyAlignment="1">
      <alignment horizontal="center" vertical="center"/>
    </xf>
    <xf numFmtId="0" fontId="0" fillId="0" borderId="149" xfId="0" applyFont="1" applyBorder="1" applyAlignment="1">
      <alignment horizontal="center" vertical="center" shrinkToFit="1"/>
    </xf>
    <xf numFmtId="0" fontId="0" fillId="0" borderId="150" xfId="0" applyFont="1" applyBorder="1" applyAlignment="1">
      <alignment horizontal="center" vertical="center" shrinkToFit="1"/>
    </xf>
    <xf numFmtId="0" fontId="0" fillId="0" borderId="151" xfId="0" applyFont="1" applyBorder="1" applyAlignment="1">
      <alignment horizontal="center" vertical="center"/>
    </xf>
    <xf numFmtId="0" fontId="0" fillId="0" borderId="152" xfId="0" applyFont="1" applyBorder="1" applyAlignment="1">
      <alignment horizontal="center" vertical="center"/>
    </xf>
    <xf numFmtId="0" fontId="21" fillId="0" borderId="98" xfId="0" applyFont="1" applyBorder="1" applyAlignment="1">
      <alignment horizontal="right" vertical="center" shrinkToFit="1"/>
    </xf>
    <xf numFmtId="0" fontId="0" fillId="0" borderId="116" xfId="0" applyBorder="1" applyAlignment="1">
      <alignment horizontal="right" vertical="center" shrinkToFit="1"/>
    </xf>
    <xf numFmtId="0" fontId="0" fillId="0" borderId="116" xfId="0" applyBorder="1" applyAlignment="1">
      <alignment horizontal="right" vertical="center" shrinkToFit="1"/>
    </xf>
    <xf numFmtId="0" fontId="21" fillId="0" borderId="125" xfId="0" applyFont="1" applyBorder="1" applyAlignment="1">
      <alignment vertical="center" shrinkToFit="1"/>
    </xf>
    <xf numFmtId="0" fontId="21" fillId="0" borderId="99" xfId="0" applyFont="1" applyBorder="1" applyAlignment="1">
      <alignment vertical="center" shrinkToFit="1"/>
    </xf>
    <xf numFmtId="0" fontId="21" fillId="0" borderId="113" xfId="0" applyFont="1" applyBorder="1" applyAlignment="1">
      <alignment vertical="center" shrinkToFit="1"/>
    </xf>
    <xf numFmtId="0" fontId="22" fillId="0" borderId="132" xfId="0" applyFont="1" applyBorder="1" applyAlignment="1">
      <alignment horizontal="left" vertical="center" indent="1" shrinkToFit="1"/>
    </xf>
    <xf numFmtId="0" fontId="23" fillId="0" borderId="119" xfId="0" applyFont="1" applyBorder="1" applyAlignment="1">
      <alignment horizontal="left" vertical="center" indent="1" shrinkToFit="1"/>
    </xf>
    <xf numFmtId="0" fontId="0" fillId="0" borderId="0" xfId="0">
      <alignment vertical="center"/>
    </xf>
    <xf numFmtId="0" fontId="23" fillId="0" borderId="122" xfId="0" applyFont="1" applyBorder="1" applyAlignment="1">
      <alignment horizontal="left" vertical="center" indent="1" shrinkToFit="1"/>
    </xf>
    <xf numFmtId="0" fontId="21" fillId="0" borderId="104" xfId="0" applyFont="1" applyBorder="1" applyAlignment="1">
      <alignment horizontal="distributed" vertical="center" shrinkToFit="1"/>
    </xf>
    <xf numFmtId="0" fontId="21" fillId="0" borderId="96" xfId="0" applyFont="1" applyBorder="1" applyAlignment="1">
      <alignment horizontal="distributed" vertical="center" shrinkToFit="1"/>
    </xf>
    <xf numFmtId="177" fontId="21" fillId="0" borderId="144" xfId="0" applyNumberFormat="1" applyFont="1" applyBorder="1" applyAlignment="1">
      <alignment vertical="center" shrinkToFit="1"/>
    </xf>
    <xf numFmtId="177" fontId="21" fillId="0" borderId="146" xfId="0" applyNumberFormat="1" applyFont="1" applyBorder="1" applyAlignment="1">
      <alignment vertical="center" shrinkToFit="1"/>
    </xf>
    <xf numFmtId="177" fontId="21" fillId="0" borderId="15" xfId="0" applyNumberFormat="1" applyFont="1" applyBorder="1" applyAlignment="1">
      <alignment vertical="center" shrinkToFit="1"/>
    </xf>
    <xf numFmtId="177" fontId="21" fillId="0" borderId="0" xfId="0" applyNumberFormat="1" applyFont="1" applyAlignment="1">
      <alignment vertical="center" shrinkToFit="1"/>
    </xf>
    <xf numFmtId="177" fontId="21" fillId="0" borderId="91" xfId="0" applyNumberFormat="1" applyFont="1" applyBorder="1" applyAlignment="1">
      <alignment vertical="center" shrinkToFit="1"/>
    </xf>
    <xf numFmtId="177" fontId="21" fillId="0" borderId="142" xfId="0" applyNumberFormat="1" applyFont="1" applyBorder="1" applyAlignment="1">
      <alignment vertical="center" shrinkToFit="1"/>
    </xf>
    <xf numFmtId="0" fontId="21" fillId="0" borderId="98" xfId="0" applyFont="1" applyBorder="1" applyAlignment="1">
      <alignment horizontal="distributed" vertical="center" shrinkToFit="1"/>
    </xf>
    <xf numFmtId="0" fontId="21" fillId="0" borderId="116" xfId="0" applyFont="1" applyBorder="1" applyAlignment="1">
      <alignment horizontal="distributed" vertical="center" shrinkToFit="1"/>
    </xf>
    <xf numFmtId="0" fontId="22" fillId="0" borderId="109" xfId="0" applyFont="1" applyBorder="1" applyAlignment="1">
      <alignment horizontal="left" vertical="center" indent="1" shrinkToFit="1"/>
    </xf>
    <xf numFmtId="178" fontId="21" fillId="0" borderId="15" xfId="0" applyNumberFormat="1" applyFont="1" applyBorder="1" applyAlignment="1">
      <alignment horizontal="center" vertical="center" shrinkToFit="1"/>
    </xf>
    <xf numFmtId="178" fontId="21" fillId="0" borderId="0" xfId="0" applyNumberFormat="1" applyFont="1" applyAlignment="1">
      <alignment vertical="center" shrinkToFit="1"/>
    </xf>
    <xf numFmtId="178" fontId="21" fillId="0" borderId="91" xfId="0" applyNumberFormat="1" applyFont="1" applyBorder="1" applyAlignment="1">
      <alignment vertical="center" shrinkToFit="1"/>
    </xf>
    <xf numFmtId="0" fontId="22" fillId="0" borderId="125" xfId="0" applyFont="1" applyBorder="1" applyAlignment="1">
      <alignment horizontal="left" vertical="center" indent="1" shrinkToFit="1"/>
    </xf>
    <xf numFmtId="177" fontId="21" fillId="0" borderId="15" xfId="0" applyNumberFormat="1" applyFont="1" applyBorder="1" applyAlignment="1">
      <alignment horizontal="center" vertical="center" shrinkToFit="1"/>
    </xf>
    <xf numFmtId="0" fontId="21" fillId="0" borderId="119" xfId="0" applyFont="1" applyBorder="1" applyAlignment="1">
      <alignment horizontal="distributed" vertical="center" shrinkToFit="1"/>
    </xf>
    <xf numFmtId="177" fontId="21" fillId="0" borderId="119" xfId="0" applyNumberFormat="1" applyFont="1" applyBorder="1" applyAlignment="1">
      <alignment vertical="center" shrinkToFit="1"/>
    </xf>
    <xf numFmtId="177" fontId="21" fillId="0" borderId="18" xfId="0" applyNumberFormat="1" applyFont="1" applyBorder="1" applyAlignment="1">
      <alignment horizontal="center" vertical="center" shrinkToFit="1"/>
    </xf>
    <xf numFmtId="0" fontId="21" fillId="0" borderId="0" xfId="0" applyFont="1" applyAlignment="1">
      <alignment horizontal="distributed" vertical="center" shrinkToFit="1"/>
    </xf>
    <xf numFmtId="0" fontId="20" fillId="0" borderId="0" xfId="0" applyFont="1" applyAlignment="1">
      <alignment horizontal="distributed" vertical="center" shrinkToFit="1"/>
    </xf>
    <xf numFmtId="0" fontId="20" fillId="0" borderId="142" xfId="0" applyFont="1" applyBorder="1" applyAlignment="1">
      <alignment horizontal="distributed" vertical="center" shrinkToFit="1"/>
    </xf>
    <xf numFmtId="0" fontId="0" fillId="0" borderId="144" xfId="0" applyBorder="1" applyAlignment="1">
      <alignment horizontal="center" vertical="center"/>
    </xf>
    <xf numFmtId="0" fontId="0" fillId="0" borderId="146" xfId="0" applyBorder="1" applyAlignment="1">
      <alignment horizontal="center" vertical="center"/>
    </xf>
    <xf numFmtId="0" fontId="0" fillId="0" borderId="36" xfId="0" applyBorder="1" applyAlignment="1">
      <alignment horizontal="center" vertical="center"/>
    </xf>
    <xf numFmtId="0" fontId="0" fillId="0" borderId="142" xfId="0" applyBorder="1" applyAlignment="1">
      <alignment horizontal="center" vertical="center"/>
    </xf>
    <xf numFmtId="177" fontId="20" fillId="0" borderId="146" xfId="0" applyNumberFormat="1" applyFont="1" applyBorder="1" applyAlignment="1">
      <alignment vertical="center" shrinkToFit="1"/>
    </xf>
    <xf numFmtId="177" fontId="20" fillId="0" borderId="0" xfId="0" applyNumberFormat="1" applyFont="1" applyAlignment="1">
      <alignment vertical="center" shrinkToFit="1"/>
    </xf>
    <xf numFmtId="0" fontId="23" fillId="0" borderId="142" xfId="0" applyFont="1" applyBorder="1" applyAlignment="1">
      <alignment horizontal="right" vertical="center"/>
    </xf>
    <xf numFmtId="0" fontId="23" fillId="0" borderId="146" xfId="0" applyFont="1" applyBorder="1" applyAlignment="1">
      <alignment horizontal="right" vertical="center"/>
    </xf>
    <xf numFmtId="177" fontId="23" fillId="0" borderId="142" xfId="0" applyNumberFormat="1" applyFont="1" applyBorder="1" applyAlignment="1">
      <alignment horizontal="right" vertical="center"/>
    </xf>
    <xf numFmtId="177" fontId="23" fillId="0" borderId="146" xfId="0" applyNumberFormat="1" applyFont="1" applyBorder="1" applyAlignment="1">
      <alignment horizontal="right" vertical="center"/>
    </xf>
    <xf numFmtId="0" fontId="0" fillId="27" borderId="0" xfId="0" applyFill="1">
      <alignment vertical="center"/>
    </xf>
    <xf numFmtId="38" fontId="27" fillId="0" borderId="142" xfId="42" applyFont="1" applyBorder="1">
      <alignment vertical="center"/>
    </xf>
    <xf numFmtId="38" fontId="20" fillId="0" borderId="146" xfId="42" applyFont="1" applyBorder="1" applyAlignment="1">
      <alignment vertical="center" shrinkToFit="1"/>
    </xf>
    <xf numFmtId="38" fontId="20" fillId="0" borderId="142" xfId="42" applyFont="1" applyBorder="1">
      <alignment vertical="center"/>
    </xf>
    <xf numFmtId="38" fontId="20" fillId="27" borderId="142" xfId="42" applyFont="1" applyFill="1" applyBorder="1">
      <alignment vertical="center"/>
    </xf>
    <xf numFmtId="177" fontId="20" fillId="0" borderId="142" xfId="0" applyNumberFormat="1" applyFont="1" applyBorder="1" applyAlignment="1">
      <alignment horizontal="center" vertical="center"/>
    </xf>
    <xf numFmtId="177" fontId="20" fillId="0" borderId="144" xfId="0" applyNumberFormat="1" applyFont="1" applyBorder="1" applyAlignment="1">
      <alignment horizontal="center" vertical="center"/>
    </xf>
    <xf numFmtId="177" fontId="20" fillId="0" borderId="146" xfId="0" applyNumberFormat="1" applyFont="1" applyBorder="1" applyAlignment="1">
      <alignment horizontal="center" vertical="center"/>
    </xf>
  </cellXfs>
  <cellStyles count="43">
    <cellStyle name="20% - アクセント 1" xfId="1" xr:uid="{00000000-0005-0000-0000-000000000000}"/>
    <cellStyle name="20% - アクセント 2" xfId="2" xr:uid="{00000000-0005-0000-0000-000001000000}"/>
    <cellStyle name="20% - アクセント 3" xfId="3" xr:uid="{00000000-0005-0000-0000-000002000000}"/>
    <cellStyle name="20% - アクセント 4" xfId="4" xr:uid="{00000000-0005-0000-0000-000003000000}"/>
    <cellStyle name="20% - アクセント 5" xfId="5" xr:uid="{00000000-0005-0000-0000-000004000000}"/>
    <cellStyle name="20% - アクセント 6" xfId="6" xr:uid="{00000000-0005-0000-0000-000005000000}"/>
    <cellStyle name="40% - アクセント 1" xfId="7" xr:uid="{00000000-0005-0000-0000-000006000000}"/>
    <cellStyle name="40% - アクセント 2" xfId="8" xr:uid="{00000000-0005-0000-0000-000007000000}"/>
    <cellStyle name="40% - アクセント 3" xfId="9" xr:uid="{00000000-0005-0000-0000-000008000000}"/>
    <cellStyle name="40% - アクセント 4" xfId="10" xr:uid="{00000000-0005-0000-0000-000009000000}"/>
    <cellStyle name="40% - アクセント 5" xfId="11" xr:uid="{00000000-0005-0000-0000-00000A000000}"/>
    <cellStyle name="40% - アクセント 6" xfId="12" xr:uid="{00000000-0005-0000-0000-00000B000000}"/>
    <cellStyle name="60% - アクセント 1" xfId="13" xr:uid="{00000000-0005-0000-0000-00000C000000}"/>
    <cellStyle name="60% - アクセント 2" xfId="14" xr:uid="{00000000-0005-0000-0000-00000D000000}"/>
    <cellStyle name="60% - アクセント 3" xfId="15" xr:uid="{00000000-0005-0000-0000-00000E000000}"/>
    <cellStyle name="60% - アクセント 4" xfId="16" xr:uid="{00000000-0005-0000-0000-00000F000000}"/>
    <cellStyle name="60% - アクセント 5" xfId="17" xr:uid="{00000000-0005-0000-0000-000010000000}"/>
    <cellStyle name="60% - アクセント 6" xfId="18" xr:uid="{00000000-0005-0000-0000-000011000000}"/>
    <cellStyle name="アクセント 1" xfId="20" xr:uid="{00000000-0005-0000-0000-000012000000}"/>
    <cellStyle name="アクセント 2" xfId="21" xr:uid="{00000000-0005-0000-0000-000013000000}"/>
    <cellStyle name="アクセント 3" xfId="22" xr:uid="{00000000-0005-0000-0000-000014000000}"/>
    <cellStyle name="アクセント 4" xfId="23" xr:uid="{00000000-0005-0000-0000-000015000000}"/>
    <cellStyle name="アクセント 5" xfId="24" xr:uid="{00000000-0005-0000-0000-000016000000}"/>
    <cellStyle name="アクセント 6" xfId="25" xr:uid="{00000000-0005-0000-0000-000017000000}"/>
    <cellStyle name="タイトル" xfId="26" xr:uid="{00000000-0005-0000-0000-000018000000}"/>
    <cellStyle name="チェック セル" xfId="27" xr:uid="{00000000-0005-0000-0000-000019000000}"/>
    <cellStyle name="どちらでもない" xfId="19" xr:uid="{00000000-0005-0000-0000-00001A000000}"/>
    <cellStyle name="メモ" xfId="28" xr:uid="{00000000-0005-0000-0000-00001B000000}"/>
    <cellStyle name="リンク セル" xfId="29" xr:uid="{00000000-0005-0000-0000-00001C000000}"/>
    <cellStyle name="悪い" xfId="32" xr:uid="{00000000-0005-0000-0000-00001D000000}"/>
    <cellStyle name="計算" xfId="38" xr:uid="{00000000-0005-0000-0000-00001E000000}"/>
    <cellStyle name="警告文" xfId="40" xr:uid="{00000000-0005-0000-0000-00001F000000}"/>
    <cellStyle name="桁区切り" xfId="42" builtinId="6"/>
    <cellStyle name="見出し 1" xfId="34" xr:uid="{00000000-0005-0000-0000-000021000000}"/>
    <cellStyle name="見出し 2" xfId="35" xr:uid="{00000000-0005-0000-0000-000022000000}"/>
    <cellStyle name="見出し 3" xfId="36" xr:uid="{00000000-0005-0000-0000-000023000000}"/>
    <cellStyle name="見出し 4" xfId="37" xr:uid="{00000000-0005-0000-0000-000024000000}"/>
    <cellStyle name="集計" xfId="41" xr:uid="{00000000-0005-0000-0000-000025000000}"/>
    <cellStyle name="出力" xfId="31" xr:uid="{00000000-0005-0000-0000-000026000000}"/>
    <cellStyle name="説明文" xfId="39" xr:uid="{00000000-0005-0000-0000-000027000000}"/>
    <cellStyle name="入力" xfId="30" xr:uid="{00000000-0005-0000-0000-000028000000}"/>
    <cellStyle name="標準" xfId="0" builtinId="0"/>
    <cellStyle name="良い" xfId="33" xr:uid="{00000000-0005-0000-0000-00002A000000}"/>
  </cellStyles>
  <dxfs count="0"/>
  <tableStyles count="0" defaultTableStyle="TableStyleMedium2" defaultPivotStyle="PivotStyleLight16"/>
  <colors>
    <mruColors>
      <color rgb="FFFF33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calcChain" Target="calcChain.xml" />
  <Relationship Id="rId3" Type="http://schemas.openxmlformats.org/officeDocument/2006/relationships/worksheet" Target="worksheets/sheet3.xml" />
  <Relationship Id="rId7" Type="http://schemas.openxmlformats.org/officeDocument/2006/relationships/sharedStrings" Target="sharedStrings.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styles" Target="styles.xml" />
  <Relationship Id="rId5" Type="http://schemas.openxmlformats.org/officeDocument/2006/relationships/theme" Target="theme/theme1.xml" />
  <Relationship Id="rId4" Type="http://schemas.openxmlformats.org/officeDocument/2006/relationships/worksheet" Target="worksheets/sheet4.xml" />
</Relationships>
</file>

<file path=xl/drawings/drawing1.xml><?xml version="1.0" encoding="utf-8"?>
<xdr:wsDr xmlns:xdr="http://schemas.openxmlformats.org/drawingml/2006/spreadsheetDrawing" xmlns:a="http://schemas.openxmlformats.org/drawingml/2006/main">
  <xdr:twoCellAnchor>
    <xdr:from>
      <xdr:col>2</xdr:col>
      <xdr:colOff>984250</xdr:colOff>
      <xdr:row>34</xdr:row>
      <xdr:rowOff>232833</xdr:rowOff>
    </xdr:from>
    <xdr:to>
      <xdr:col>4</xdr:col>
      <xdr:colOff>232411</xdr:colOff>
      <xdr:row>37</xdr:row>
      <xdr:rowOff>284479</xdr:rowOff>
    </xdr:to>
    <xdr:sp macro="" textlink="">
      <xdr:nvSpPr>
        <xdr:cNvPr id="2" name="図形 7">
          <a:extLst>
            <a:ext uri="{FF2B5EF4-FFF2-40B4-BE49-F238E27FC236}">
              <a16:creationId xmlns:a16="http://schemas.microsoft.com/office/drawing/2014/main" id="{7F543850-3D38-4968-BBDC-196A966AEFCD}"/>
            </a:ext>
          </a:extLst>
        </xdr:cNvPr>
        <xdr:cNvSpPr/>
      </xdr:nvSpPr>
      <xdr:spPr>
        <a:xfrm>
          <a:off x="2124075" y="8979958"/>
          <a:ext cx="1111886" cy="934296"/>
        </a:xfrm>
        <a:prstGeom prst="wedgeRoundRectCallout">
          <a:avLst>
            <a:gd name="adj1" fmla="val -126876"/>
            <a:gd name="adj2" fmla="val -360484"/>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endParaRPr kumimoji="1" lang="ja-JP" altLang="en-US" b="1"/>
        </a:p>
      </xdr:txBody>
    </xdr:sp>
    <xdr:clientData/>
  </xdr:twoCellAnchor>
  <xdr:twoCellAnchor>
    <xdr:from>
      <xdr:col>22</xdr:col>
      <xdr:colOff>101983</xdr:colOff>
      <xdr:row>39</xdr:row>
      <xdr:rowOff>202466</xdr:rowOff>
    </xdr:from>
    <xdr:to>
      <xdr:col>27</xdr:col>
      <xdr:colOff>216086</xdr:colOff>
      <xdr:row>47</xdr:row>
      <xdr:rowOff>190500</xdr:rowOff>
    </xdr:to>
    <xdr:grpSp>
      <xdr:nvGrpSpPr>
        <xdr:cNvPr id="3" name="グループ化 2">
          <a:extLst>
            <a:ext uri="{FF2B5EF4-FFF2-40B4-BE49-F238E27FC236}">
              <a16:creationId xmlns:a16="http://schemas.microsoft.com/office/drawing/2014/main" id="{B62D1ED4-182F-405C-9549-DB288D3B5C36}"/>
            </a:ext>
          </a:extLst>
        </xdr:cNvPr>
        <xdr:cNvGrpSpPr/>
      </xdr:nvGrpSpPr>
      <xdr:grpSpPr>
        <a:xfrm>
          <a:off x="11994599" y="10475085"/>
          <a:ext cx="2624221" cy="1672091"/>
          <a:chOff x="11994599" y="10475085"/>
          <a:chExt cx="2624221" cy="1672091"/>
        </a:xfrm>
      </xdr:grpSpPr>
      <xdr:sp macro="" textlink="">
        <xdr:nvSpPr>
          <xdr:cNvPr id="4" name="図形 3">
            <a:extLst>
              <a:ext uri="{FF2B5EF4-FFF2-40B4-BE49-F238E27FC236}">
                <a16:creationId xmlns:a16="http://schemas.microsoft.com/office/drawing/2014/main" id="{14BDD657-5450-4490-B48E-F7C3B4E34A1A}"/>
              </a:ext>
            </a:extLst>
          </xdr:cNvPr>
          <xdr:cNvSpPr/>
        </xdr:nvSpPr>
        <xdr:spPr>
          <a:xfrm flipH="1">
            <a:off x="12000951" y="10515053"/>
            <a:ext cx="2558592" cy="1604893"/>
          </a:xfrm>
          <a:prstGeom prst="wedgeRoundRectCallout">
            <a:avLst>
              <a:gd name="adj1" fmla="val -57907"/>
              <a:gd name="adj2" fmla="val -373979"/>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r>
              <a:rPr kumimoji="1" lang="ja-JP" altLang="en-US" b="1"/>
              <a:t>労働力＝家族労働力</a:t>
            </a:r>
            <a:r>
              <a:rPr kumimoji="1" lang="en-US" altLang="ja-JP" b="1"/>
              <a:t>+</a:t>
            </a:r>
            <a:r>
              <a:rPr kumimoji="1" lang="ja-JP" altLang="en-US" b="1"/>
              <a:t>雇用労働力</a:t>
            </a:r>
            <a:endParaRPr kumimoji="1" lang="en-US" altLang="ja-JP" b="1"/>
          </a:p>
          <a:p>
            <a:r>
              <a:rPr kumimoji="1" lang="ja-JP" altLang="en-US" b="1"/>
              <a:t>ｄには労働力の総実人数を、eにはｄのうち雇用者数を記載</a:t>
            </a:r>
          </a:p>
          <a:p>
            <a:r>
              <a:rPr kumimoji="1" lang="ja-JP" altLang="en-US" b="1"/>
              <a:t>※雇用者がいる場合、R「雇用労賃費」が計上されているかチェック</a:t>
            </a:r>
          </a:p>
        </xdr:txBody>
      </xdr:sp>
      <xdr:sp macro="" textlink="">
        <xdr:nvSpPr>
          <xdr:cNvPr id="5" name="図形 3">
            <a:extLst>
              <a:ext uri="{FF2B5EF4-FFF2-40B4-BE49-F238E27FC236}">
                <a16:creationId xmlns:a16="http://schemas.microsoft.com/office/drawing/2014/main" id="{D120A6B6-C986-44A9-82ED-F491759A6C7D}"/>
              </a:ext>
            </a:extLst>
          </xdr:cNvPr>
          <xdr:cNvSpPr/>
        </xdr:nvSpPr>
        <xdr:spPr>
          <a:xfrm flipH="1">
            <a:off x="11994599" y="10475085"/>
            <a:ext cx="2624221" cy="1672091"/>
          </a:xfrm>
          <a:prstGeom prst="wedgeRoundRectCallout">
            <a:avLst>
              <a:gd name="adj1" fmla="val -58414"/>
              <a:gd name="adj2" fmla="val -147132"/>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r>
              <a:rPr kumimoji="1" lang="ja-JP" altLang="en-US" b="1"/>
              <a:t>労働力＝家族労働力</a:t>
            </a:r>
            <a:r>
              <a:rPr kumimoji="1" lang="en-US" altLang="ja-JP" b="1"/>
              <a:t>+</a:t>
            </a:r>
            <a:r>
              <a:rPr kumimoji="1" lang="ja-JP" altLang="en-US" b="1"/>
              <a:t>雇用労働力</a:t>
            </a:r>
            <a:endParaRPr kumimoji="1" lang="en-US" altLang="ja-JP" b="1"/>
          </a:p>
          <a:p>
            <a:r>
              <a:rPr kumimoji="1" lang="ja-JP" altLang="en-US" b="1"/>
              <a:t>ｄには労働力の総実人数を、eにはｄのうち雇用者数を記載</a:t>
            </a:r>
          </a:p>
          <a:p>
            <a:r>
              <a:rPr kumimoji="1" lang="ja-JP" altLang="en-US" b="1"/>
              <a:t>※雇用者がいる場合、R「雇用労賃費」が計上されているかチェック</a:t>
            </a:r>
          </a:p>
        </xdr:txBody>
      </xdr:sp>
    </xdr:grpSp>
    <xdr:clientData/>
  </xdr:twoCellAnchor>
  <xdr:twoCellAnchor>
    <xdr:from>
      <xdr:col>9</xdr:col>
      <xdr:colOff>20955</xdr:colOff>
      <xdr:row>39</xdr:row>
      <xdr:rowOff>167641</xdr:rowOff>
    </xdr:from>
    <xdr:to>
      <xdr:col>12</xdr:col>
      <xdr:colOff>189865</xdr:colOff>
      <xdr:row>50</xdr:row>
      <xdr:rowOff>7621</xdr:rowOff>
    </xdr:to>
    <xdr:sp macro="" textlink="">
      <xdr:nvSpPr>
        <xdr:cNvPr id="6" name="図形 4">
          <a:extLst>
            <a:ext uri="{FF2B5EF4-FFF2-40B4-BE49-F238E27FC236}">
              <a16:creationId xmlns:a16="http://schemas.microsoft.com/office/drawing/2014/main" id="{B3AAF42A-9A0D-4CE9-A7F6-FBB77709733E}"/>
            </a:ext>
          </a:extLst>
        </xdr:cNvPr>
        <xdr:cNvSpPr/>
      </xdr:nvSpPr>
      <xdr:spPr>
        <a:xfrm>
          <a:off x="5859780" y="10422891"/>
          <a:ext cx="1835785" cy="2237105"/>
        </a:xfrm>
        <a:prstGeom prst="wedgeRoundRectCallout">
          <a:avLst>
            <a:gd name="adj1" fmla="val -66091"/>
            <a:gd name="adj2" fmla="val -66172"/>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r>
            <a:rPr kumimoji="1" lang="ja-JP" altLang="en-US" b="1"/>
            <a:t>農地面積の合計がA「作付面積」の合計と合致している（又は作付面積の合計以上）か、各年の面積が青年等就農計画の「所有地」「借入地」の数字と合致しているかチェック</a:t>
          </a:r>
        </a:p>
      </xdr:txBody>
    </xdr:sp>
    <xdr:clientData/>
  </xdr:twoCellAnchor>
  <xdr:twoCellAnchor>
    <xdr:from>
      <xdr:col>30</xdr:col>
      <xdr:colOff>159167</xdr:colOff>
      <xdr:row>0</xdr:row>
      <xdr:rowOff>99060</xdr:rowOff>
    </xdr:from>
    <xdr:to>
      <xdr:col>35</xdr:col>
      <xdr:colOff>937258</xdr:colOff>
      <xdr:row>4</xdr:row>
      <xdr:rowOff>45719</xdr:rowOff>
    </xdr:to>
    <xdr:sp macro="" textlink="">
      <xdr:nvSpPr>
        <xdr:cNvPr id="7" name="図形 6">
          <a:extLst>
            <a:ext uri="{FF2B5EF4-FFF2-40B4-BE49-F238E27FC236}">
              <a16:creationId xmlns:a16="http://schemas.microsoft.com/office/drawing/2014/main" id="{A2A828F1-6117-488B-B84F-ACBA66FE4C92}"/>
            </a:ext>
          </a:extLst>
        </xdr:cNvPr>
        <xdr:cNvSpPr/>
      </xdr:nvSpPr>
      <xdr:spPr>
        <a:xfrm flipH="1">
          <a:off x="15754767" y="102235"/>
          <a:ext cx="2968841" cy="975359"/>
        </a:xfrm>
        <a:prstGeom prst="wedgeRoundRectCallout">
          <a:avLst>
            <a:gd name="adj1" fmla="val 77164"/>
            <a:gd name="adj2" fmla="val -45198"/>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r>
            <a:rPr kumimoji="1" lang="ja-JP" altLang="en-US" b="1"/>
            <a:t>この様式の１年は暦の１年です。作物の１作ではありません「１年」は１月１日から12月31日までで計算します</a:t>
          </a:r>
        </a:p>
      </xdr:txBody>
    </xdr:sp>
    <xdr:clientData/>
  </xdr:twoCellAnchor>
  <xdr:twoCellAnchor>
    <xdr:from>
      <xdr:col>2</xdr:col>
      <xdr:colOff>656591</xdr:colOff>
      <xdr:row>34</xdr:row>
      <xdr:rowOff>181187</xdr:rowOff>
    </xdr:from>
    <xdr:to>
      <xdr:col>6</xdr:col>
      <xdr:colOff>391585</xdr:colOff>
      <xdr:row>38</xdr:row>
      <xdr:rowOff>74083</xdr:rowOff>
    </xdr:to>
    <xdr:sp macro="" textlink="">
      <xdr:nvSpPr>
        <xdr:cNvPr id="8" name="図形 7">
          <a:extLst>
            <a:ext uri="{FF2B5EF4-FFF2-40B4-BE49-F238E27FC236}">
              <a16:creationId xmlns:a16="http://schemas.microsoft.com/office/drawing/2014/main" id="{00CBFF57-E00F-4EA8-BB7F-FE34858FA33C}"/>
            </a:ext>
          </a:extLst>
        </xdr:cNvPr>
        <xdr:cNvSpPr/>
      </xdr:nvSpPr>
      <xdr:spPr>
        <a:xfrm>
          <a:off x="1802766" y="8921962"/>
          <a:ext cx="2805219" cy="1096221"/>
        </a:xfrm>
        <a:prstGeom prst="wedgeRoundRectCallout">
          <a:avLst>
            <a:gd name="adj1" fmla="val -76154"/>
            <a:gd name="adj2" fmla="val 16109"/>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r>
            <a:rPr kumimoji="1" lang="ja-JP" altLang="en-US" b="1"/>
            <a:t>賃借している土地がある場合、T「支払地代」が計上されているかチェック（無償の貸借であれば０でもよい）</a:t>
          </a:r>
        </a:p>
      </xdr:txBody>
    </xdr:sp>
    <xdr:clientData/>
  </xdr:twoCellAnchor>
  <xdr:twoCellAnchor>
    <xdr:from>
      <xdr:col>0</xdr:col>
      <xdr:colOff>42758</xdr:colOff>
      <xdr:row>46</xdr:row>
      <xdr:rowOff>205740</xdr:rowOff>
    </xdr:from>
    <xdr:to>
      <xdr:col>3</xdr:col>
      <xdr:colOff>358140</xdr:colOff>
      <xdr:row>50</xdr:row>
      <xdr:rowOff>198120</xdr:rowOff>
    </xdr:to>
    <xdr:sp macro="" textlink="">
      <xdr:nvSpPr>
        <xdr:cNvPr id="9" name="図形 10">
          <a:extLst>
            <a:ext uri="{FF2B5EF4-FFF2-40B4-BE49-F238E27FC236}">
              <a16:creationId xmlns:a16="http://schemas.microsoft.com/office/drawing/2014/main" id="{2A867A79-17E1-47D0-AE8F-430FF4B50326}"/>
            </a:ext>
          </a:extLst>
        </xdr:cNvPr>
        <xdr:cNvSpPr/>
      </xdr:nvSpPr>
      <xdr:spPr>
        <a:xfrm>
          <a:off x="45933" y="11937365"/>
          <a:ext cx="2461682" cy="913130"/>
        </a:xfrm>
        <a:prstGeom prst="wedgeRoundRectCallout">
          <a:avLst>
            <a:gd name="adj1" fmla="val 67660"/>
            <a:gd name="adj2" fmla="val 21079"/>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r>
            <a:rPr kumimoji="1" lang="ja-JP" altLang="en-US" b="1"/>
            <a:t>クには、青年等就農資金以外の融資（自動車、住宅等）の返還額（年額）を記載すること</a:t>
          </a:r>
        </a:p>
      </xdr:txBody>
    </xdr:sp>
    <xdr:clientData/>
  </xdr:twoCellAnchor>
  <xdr:twoCellAnchor>
    <xdr:from>
      <xdr:col>30</xdr:col>
      <xdr:colOff>105834</xdr:colOff>
      <xdr:row>10</xdr:row>
      <xdr:rowOff>10583</xdr:rowOff>
    </xdr:from>
    <xdr:to>
      <xdr:col>31</xdr:col>
      <xdr:colOff>137584</xdr:colOff>
      <xdr:row>30</xdr:row>
      <xdr:rowOff>232833</xdr:rowOff>
    </xdr:to>
    <xdr:sp macro="" textlink="">
      <xdr:nvSpPr>
        <xdr:cNvPr id="10" name="右中かっこ 9">
          <a:extLst>
            <a:ext uri="{FF2B5EF4-FFF2-40B4-BE49-F238E27FC236}">
              <a16:creationId xmlns:a16="http://schemas.microsoft.com/office/drawing/2014/main" id="{CE825DC4-C917-4B0E-9FDA-145C06A44CF7}"/>
            </a:ext>
          </a:extLst>
        </xdr:cNvPr>
        <xdr:cNvSpPr/>
      </xdr:nvSpPr>
      <xdr:spPr>
        <a:xfrm>
          <a:off x="15695084" y="2579158"/>
          <a:ext cx="228600" cy="5372100"/>
        </a:xfrm>
        <a:prstGeom prst="rightBrac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30</xdr:col>
      <xdr:colOff>113303</xdr:colOff>
      <xdr:row>4</xdr:row>
      <xdr:rowOff>116416</xdr:rowOff>
    </xdr:from>
    <xdr:to>
      <xdr:col>35</xdr:col>
      <xdr:colOff>545912</xdr:colOff>
      <xdr:row>7</xdr:row>
      <xdr:rowOff>67234</xdr:rowOff>
    </xdr:to>
    <xdr:grpSp>
      <xdr:nvGrpSpPr>
        <xdr:cNvPr id="11" name="グループ化 10">
          <a:extLst>
            <a:ext uri="{FF2B5EF4-FFF2-40B4-BE49-F238E27FC236}">
              <a16:creationId xmlns:a16="http://schemas.microsoft.com/office/drawing/2014/main" id="{89D7B7FD-539C-41AE-A0B2-0AD17E15E985}"/>
            </a:ext>
          </a:extLst>
        </xdr:cNvPr>
        <xdr:cNvGrpSpPr/>
      </xdr:nvGrpSpPr>
      <xdr:grpSpPr>
        <a:xfrm>
          <a:off x="15734303" y="1147357"/>
          <a:ext cx="2603375" cy="720849"/>
          <a:chOff x="15734303" y="1147358"/>
          <a:chExt cx="2606550" cy="727751"/>
        </a:xfrm>
      </xdr:grpSpPr>
      <xdr:sp macro="" textlink="">
        <xdr:nvSpPr>
          <xdr:cNvPr id="12" name="図形 6">
            <a:extLst>
              <a:ext uri="{FF2B5EF4-FFF2-40B4-BE49-F238E27FC236}">
                <a16:creationId xmlns:a16="http://schemas.microsoft.com/office/drawing/2014/main" id="{53960F2D-6394-4BFC-B372-358F4C93F401}"/>
              </a:ext>
            </a:extLst>
          </xdr:cNvPr>
          <xdr:cNvSpPr/>
        </xdr:nvSpPr>
        <xdr:spPr>
          <a:xfrm flipH="1">
            <a:off x="15734303" y="1300630"/>
            <a:ext cx="2606550" cy="574479"/>
          </a:xfrm>
          <a:prstGeom prst="wedgeRoundRectCallout">
            <a:avLst>
              <a:gd name="adj1" fmla="val 88983"/>
              <a:gd name="adj2" fmla="val 23840"/>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endParaRPr kumimoji="1" lang="ja-JP" altLang="en-US" b="1"/>
          </a:p>
        </xdr:txBody>
      </xdr:sp>
      <xdr:sp macro="" textlink="">
        <xdr:nvSpPr>
          <xdr:cNvPr id="13" name="図形 6">
            <a:extLst>
              <a:ext uri="{FF2B5EF4-FFF2-40B4-BE49-F238E27FC236}">
                <a16:creationId xmlns:a16="http://schemas.microsoft.com/office/drawing/2014/main" id="{910EE337-AD08-424E-A065-0DCA09F66138}"/>
              </a:ext>
            </a:extLst>
          </xdr:cNvPr>
          <xdr:cNvSpPr/>
        </xdr:nvSpPr>
        <xdr:spPr>
          <a:xfrm flipH="1">
            <a:off x="15737414" y="1147358"/>
            <a:ext cx="2582458" cy="716487"/>
          </a:xfrm>
          <a:prstGeom prst="wedgeRoundRectCallout">
            <a:avLst>
              <a:gd name="adj1" fmla="val 86831"/>
              <a:gd name="adj2" fmla="val -44512"/>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r>
              <a:rPr kumimoji="1" lang="ja-JP" altLang="en-US" b="1"/>
              <a:t>単収・単価は</a:t>
            </a:r>
            <a:endParaRPr kumimoji="1" lang="en-US" altLang="ja-JP" b="1"/>
          </a:p>
          <a:p>
            <a:r>
              <a:rPr kumimoji="1" lang="ja-JP" altLang="en-US" b="1"/>
              <a:t>地域の平均等を参考に設定</a:t>
            </a:r>
          </a:p>
        </xdr:txBody>
      </xdr:sp>
    </xdr:grpSp>
    <xdr:clientData/>
  </xdr:twoCellAnchor>
  <xdr:twoCellAnchor>
    <xdr:from>
      <xdr:col>30</xdr:col>
      <xdr:colOff>105833</xdr:colOff>
      <xdr:row>42</xdr:row>
      <xdr:rowOff>21166</xdr:rowOff>
    </xdr:from>
    <xdr:to>
      <xdr:col>32</xdr:col>
      <xdr:colOff>42333</xdr:colOff>
      <xdr:row>50</xdr:row>
      <xdr:rowOff>211666</xdr:rowOff>
    </xdr:to>
    <xdr:sp macro="" textlink="">
      <xdr:nvSpPr>
        <xdr:cNvPr id="14" name="右中かっこ 13">
          <a:extLst>
            <a:ext uri="{FF2B5EF4-FFF2-40B4-BE49-F238E27FC236}">
              <a16:creationId xmlns:a16="http://schemas.microsoft.com/office/drawing/2014/main" id="{D68091E4-125D-48D0-8786-64A748771622}"/>
            </a:ext>
          </a:extLst>
        </xdr:cNvPr>
        <xdr:cNvSpPr/>
      </xdr:nvSpPr>
      <xdr:spPr>
        <a:xfrm>
          <a:off x="15695083" y="10841566"/>
          <a:ext cx="304800" cy="2019300"/>
        </a:xfrm>
        <a:prstGeom prst="rightBrace">
          <a:avLst>
            <a:gd name="adj1" fmla="val 8333"/>
            <a:gd name="adj2" fmla="val 18056"/>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63500</xdr:colOff>
      <xdr:row>43</xdr:row>
      <xdr:rowOff>103295</xdr:rowOff>
    </xdr:from>
    <xdr:to>
      <xdr:col>3</xdr:col>
      <xdr:colOff>335280</xdr:colOff>
      <xdr:row>46</xdr:row>
      <xdr:rowOff>137160</xdr:rowOff>
    </xdr:to>
    <xdr:sp macro="" textlink="">
      <xdr:nvSpPr>
        <xdr:cNvPr id="15" name="図形 10">
          <a:extLst>
            <a:ext uri="{FF2B5EF4-FFF2-40B4-BE49-F238E27FC236}">
              <a16:creationId xmlns:a16="http://schemas.microsoft.com/office/drawing/2014/main" id="{7CD826AA-CDAE-4837-939E-F69F546C503C}"/>
            </a:ext>
          </a:extLst>
        </xdr:cNvPr>
        <xdr:cNvSpPr/>
      </xdr:nvSpPr>
      <xdr:spPr>
        <a:xfrm>
          <a:off x="66675" y="11155470"/>
          <a:ext cx="2418080" cy="719665"/>
        </a:xfrm>
        <a:prstGeom prst="wedgeRoundRectCallout">
          <a:avLst>
            <a:gd name="adj1" fmla="val 97298"/>
            <a:gd name="adj2" fmla="val 47617"/>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r>
            <a:rPr kumimoji="1" lang="ja-JP" altLang="en-US" b="1"/>
            <a:t>生活費には、農業経営以外の支出を入力してください。</a:t>
          </a:r>
        </a:p>
      </xdr:txBody>
    </xdr:sp>
    <xdr:clientData/>
  </xdr:twoCellAnchor>
  <xdr:twoCellAnchor>
    <xdr:from>
      <xdr:col>0</xdr:col>
      <xdr:colOff>85088</xdr:colOff>
      <xdr:row>38</xdr:row>
      <xdr:rowOff>251460</xdr:rowOff>
    </xdr:from>
    <xdr:to>
      <xdr:col>3</xdr:col>
      <xdr:colOff>320040</xdr:colOff>
      <xdr:row>43</xdr:row>
      <xdr:rowOff>60960</xdr:rowOff>
    </xdr:to>
    <xdr:sp macro="" textlink="">
      <xdr:nvSpPr>
        <xdr:cNvPr id="16" name="図形 7">
          <a:extLst>
            <a:ext uri="{FF2B5EF4-FFF2-40B4-BE49-F238E27FC236}">
              <a16:creationId xmlns:a16="http://schemas.microsoft.com/office/drawing/2014/main" id="{643E7ADD-E1AF-4EE5-A2B5-AD09B17DA916}"/>
            </a:ext>
          </a:extLst>
        </xdr:cNvPr>
        <xdr:cNvSpPr/>
      </xdr:nvSpPr>
      <xdr:spPr>
        <a:xfrm>
          <a:off x="88263" y="10198735"/>
          <a:ext cx="2381252" cy="914400"/>
        </a:xfrm>
        <a:prstGeom prst="wedgeRoundRectCallout">
          <a:avLst>
            <a:gd name="adj1" fmla="val 99712"/>
            <a:gd name="adj2" fmla="val 82100"/>
            <a:gd name="adj3" fmla="val 16667"/>
          </a:avLst>
        </a:prstGeom>
        <a:solidFill>
          <a:srgbClr val="5B9BD5"/>
        </a:solidFill>
        <a:ln w="12700" cap="flat" cmpd="sng" algn="ctr">
          <a:solidFill>
            <a:srgbClr val="5B9BD5">
              <a:shade val="50000"/>
            </a:srgbClr>
          </a:solidFill>
          <a:prstDash val="solid"/>
          <a:miter lim="800000"/>
        </a:ln>
        <a:effectLst/>
      </xdr:spPr>
      <xdr:txBody>
        <a:bodyPr vertOverflow="clip" horzOverflow="clip"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00" b="1" i="0" u="none" strike="noStrike" kern="0" cap="none" spc="0" normalizeH="0" baseline="0" noProof="0">
              <a:ln>
                <a:noFill/>
              </a:ln>
              <a:solidFill>
                <a:sysClr val="window" lastClr="FFFFFF"/>
              </a:solidFill>
              <a:effectLst/>
              <a:uLnTx/>
              <a:uFillTx/>
              <a:latin typeface="Calibri"/>
              <a:ea typeface="游ゴシック" panose="020B0400000000000000" pitchFamily="50" charset="-128"/>
              <a:cs typeface="+mn-cs"/>
            </a:rPr>
            <a:t>ウの欄には新規就農総合対策事業の受給額（年額）、その他補助金収入（減価償却にかかるものを除く）を記載すること</a:t>
          </a:r>
        </a:p>
      </xdr:txBody>
    </xdr:sp>
    <xdr:clientData/>
  </xdr:twoCellAnchor>
  <xdr:twoCellAnchor>
    <xdr:from>
      <xdr:col>9</xdr:col>
      <xdr:colOff>280147</xdr:colOff>
      <xdr:row>20</xdr:row>
      <xdr:rowOff>162224</xdr:rowOff>
    </xdr:from>
    <xdr:to>
      <xdr:col>25</xdr:col>
      <xdr:colOff>4071</xdr:colOff>
      <xdr:row>22</xdr:row>
      <xdr:rowOff>56889</xdr:rowOff>
    </xdr:to>
    <xdr:sp macro="" textlink="">
      <xdr:nvSpPr>
        <xdr:cNvPr id="17" name="テキスト ボックス 16">
          <a:extLst>
            <a:ext uri="{FF2B5EF4-FFF2-40B4-BE49-F238E27FC236}">
              <a16:creationId xmlns:a16="http://schemas.microsoft.com/office/drawing/2014/main" id="{0CEB48BC-56FA-4812-AC05-6A366A41B85B}"/>
            </a:ext>
          </a:extLst>
        </xdr:cNvPr>
        <xdr:cNvSpPr txBox="1"/>
      </xdr:nvSpPr>
      <xdr:spPr>
        <a:xfrm>
          <a:off x="6115797" y="5302549"/>
          <a:ext cx="7302649" cy="412190"/>
        </a:xfrm>
        <a:prstGeom prst="rect">
          <a:avLst/>
        </a:prstGeom>
        <a:solidFill>
          <a:schemeClr val="accent2">
            <a:lumMod val="60000"/>
            <a:lumOff val="40000"/>
          </a:schemeClr>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r>
            <a:rPr kumimoji="1" lang="ja-JP" altLang="en-US" sz="1800" b="0" cap="none" spc="0">
              <a:ln w="0"/>
              <a:solidFill>
                <a:schemeClr val="tx1"/>
              </a:solidFill>
              <a:effectLst>
                <a:outerShdw blurRad="38100" dist="19050" dir="2700000" algn="tl" rotWithShape="0">
                  <a:schemeClr val="dk1">
                    <a:alpha val="40000"/>
                  </a:schemeClr>
                </a:outerShdw>
              </a:effectLst>
              <a:latin typeface="HGSｺﾞｼｯｸM" panose="020B0600000000000000" pitchFamily="50" charset="-128"/>
              <a:ea typeface="HGSｺﾞｼｯｸM" panose="020B0600000000000000" pitchFamily="50" charset="-128"/>
            </a:rPr>
            <a:t>収支計画では、「粗収益」・「経営費」ともに試算の根拠が重要です</a:t>
          </a:r>
        </a:p>
      </xdr:txBody>
    </xdr:sp>
    <xdr:clientData/>
  </xdr:twoCellAnchor>
  <xdr:twoCellAnchor>
    <xdr:from>
      <xdr:col>9</xdr:col>
      <xdr:colOff>0</xdr:colOff>
      <xdr:row>0</xdr:row>
      <xdr:rowOff>0</xdr:rowOff>
    </xdr:from>
    <xdr:to>
      <xdr:col>13</xdr:col>
      <xdr:colOff>615975</xdr:colOff>
      <xdr:row>1</xdr:row>
      <xdr:rowOff>55955</xdr:rowOff>
    </xdr:to>
    <xdr:sp macro="" textlink="">
      <xdr:nvSpPr>
        <xdr:cNvPr id="18" name="図形 5">
          <a:extLst>
            <a:ext uri="{FF2B5EF4-FFF2-40B4-BE49-F238E27FC236}">
              <a16:creationId xmlns:a16="http://schemas.microsoft.com/office/drawing/2014/main" id="{8BF123A1-B283-471F-AA6B-308396F9084D}"/>
            </a:ext>
          </a:extLst>
        </xdr:cNvPr>
        <xdr:cNvSpPr/>
      </xdr:nvSpPr>
      <xdr:spPr>
        <a:xfrm>
          <a:off x="5838825" y="0"/>
          <a:ext cx="2543200" cy="313130"/>
        </a:xfrm>
        <a:prstGeom prst="wedgeRoundRectCallout">
          <a:avLst>
            <a:gd name="adj1" fmla="val -61187"/>
            <a:gd name="adj2" fmla="val -8562"/>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r>
            <a:rPr kumimoji="1" lang="ja-JP" altLang="en-US" b="1"/>
            <a:t>氏名は忘れずに記入してください</a:t>
          </a:r>
        </a:p>
      </xdr:txBody>
    </xdr:sp>
    <xdr:clientData/>
  </xdr:twoCellAnchor>
  <xdr:twoCellAnchor>
    <xdr:from>
      <xdr:col>13</xdr:col>
      <xdr:colOff>217768</xdr:colOff>
      <xdr:row>8</xdr:row>
      <xdr:rowOff>200026</xdr:rowOff>
    </xdr:from>
    <xdr:to>
      <xdr:col>22</xdr:col>
      <xdr:colOff>36282</xdr:colOff>
      <xdr:row>16</xdr:row>
      <xdr:rowOff>126963</xdr:rowOff>
    </xdr:to>
    <xdr:grpSp>
      <xdr:nvGrpSpPr>
        <xdr:cNvPr id="19" name="グループ化 18">
          <a:extLst>
            <a:ext uri="{FF2B5EF4-FFF2-40B4-BE49-F238E27FC236}">
              <a16:creationId xmlns:a16="http://schemas.microsoft.com/office/drawing/2014/main" id="{398D3266-02D9-4011-B221-5EC91B2CBD5E}"/>
            </a:ext>
          </a:extLst>
        </xdr:cNvPr>
        <xdr:cNvGrpSpPr/>
      </xdr:nvGrpSpPr>
      <xdr:grpSpPr>
        <a:xfrm>
          <a:off x="7997825" y="2258733"/>
          <a:ext cx="3927898" cy="1988820"/>
          <a:chOff x="9121588" y="2538880"/>
          <a:chExt cx="3921548" cy="1982470"/>
        </a:xfrm>
      </xdr:grpSpPr>
      <xdr:sp macro="" textlink="">
        <xdr:nvSpPr>
          <xdr:cNvPr id="20" name="図形 9">
            <a:extLst>
              <a:ext uri="{FF2B5EF4-FFF2-40B4-BE49-F238E27FC236}">
                <a16:creationId xmlns:a16="http://schemas.microsoft.com/office/drawing/2014/main" id="{16071AD4-3069-4E31-8199-0E74BF72C83D}"/>
              </a:ext>
            </a:extLst>
          </xdr:cNvPr>
          <xdr:cNvSpPr/>
        </xdr:nvSpPr>
        <xdr:spPr>
          <a:xfrm>
            <a:off x="9454116" y="2737635"/>
            <a:ext cx="3254375" cy="1435735"/>
          </a:xfrm>
          <a:prstGeom prst="wedgeRoundRectCallout">
            <a:avLst>
              <a:gd name="adj1" fmla="val -100181"/>
              <a:gd name="adj2" fmla="val -114433"/>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endParaRPr kumimoji="1" lang="ja-JP" altLang="en-US" b="1"/>
          </a:p>
        </xdr:txBody>
      </xdr:sp>
      <xdr:sp macro="" textlink="">
        <xdr:nvSpPr>
          <xdr:cNvPr id="21" name="図形 8">
            <a:extLst>
              <a:ext uri="{FF2B5EF4-FFF2-40B4-BE49-F238E27FC236}">
                <a16:creationId xmlns:a16="http://schemas.microsoft.com/office/drawing/2014/main" id="{050D6D4E-1EBD-4DE6-B412-C36F9327E0D8}"/>
              </a:ext>
            </a:extLst>
          </xdr:cNvPr>
          <xdr:cNvSpPr/>
        </xdr:nvSpPr>
        <xdr:spPr>
          <a:xfrm>
            <a:off x="9121588" y="2538880"/>
            <a:ext cx="3921548" cy="1982470"/>
          </a:xfrm>
          <a:prstGeom prst="wedgeRoundRectCallout">
            <a:avLst>
              <a:gd name="adj1" fmla="val 98653"/>
              <a:gd name="adj2" fmla="val -91183"/>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r>
              <a:rPr kumimoji="1" lang="ja-JP" altLang="en-US" b="1"/>
              <a:t>作付面積・総生産量が青年等就農計画（申請書）の数字と合致しているかチェック</a:t>
            </a:r>
          </a:p>
          <a:p>
            <a:r>
              <a:rPr kumimoji="1" lang="ja-JP" altLang="en-US" b="1"/>
              <a:t>※計画作成時点で経営開始前であった場合、</a:t>
            </a:r>
          </a:p>
          <a:p>
            <a:r>
              <a:rPr kumimoji="1" lang="ja-JP" altLang="en-US" b="1"/>
              <a:t>　収支計画の１年目＝青年等就農計画の現状</a:t>
            </a:r>
          </a:p>
          <a:p>
            <a:r>
              <a:rPr kumimoji="1" lang="ja-JP" altLang="en-US" b="1"/>
              <a:t>　収支計画の５年目＝青年等就農計画の目標</a:t>
            </a:r>
          </a:p>
          <a:p>
            <a:r>
              <a:rPr kumimoji="1" lang="ja-JP" altLang="en-US" b="1"/>
              <a:t>となります</a:t>
            </a:r>
          </a:p>
        </xdr:txBody>
      </xdr:sp>
    </xdr:grpSp>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_rels/sheet3.xml.rels>&#65279;<?xml version="1.0" encoding="utf-8" standalone="yes"?>
<Relationships xmlns="http://schemas.openxmlformats.org/package/2006/relationships">
  <Relationship Id="rId1" Type="http://schemas.openxmlformats.org/officeDocument/2006/relationships/printerSettings" Target="../printerSettings/printerSettings3.bin" />
</Relationships>
</file>

<file path=xl/worksheets/_rels/sheet4.xml.rels>&#65279;<?xml version="1.0" encoding="utf-8" standalone="yes"?>
<Relationships xmlns="http://schemas.openxmlformats.org/package/2006/relationships">
  <Relationship Id="rId1" Type="http://schemas.openxmlformats.org/officeDocument/2006/relationships/printerSettings" Target="../printerSettings/printerSettings4.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A4E4F2-A89B-48E8-96C8-AAFBB371E182}">
  <sheetPr>
    <tabColor rgb="FFFFFF00"/>
    <pageSetUpPr fitToPage="1"/>
  </sheetPr>
  <dimension ref="A1:AL52"/>
  <sheetViews>
    <sheetView view="pageBreakPreview" zoomScale="85" zoomScaleNormal="90" zoomScaleSheetLayoutView="85" workbookViewId="0">
      <selection activeCell="AG9" sqref="AG9:AK9"/>
    </sheetView>
  </sheetViews>
  <sheetFormatPr defaultRowHeight="20.25" customHeight="1" x14ac:dyDescent="0.2"/>
  <cols>
    <col min="1" max="1" width="3.26953125" customWidth="1"/>
    <col min="2" max="2" width="13.08984375" customWidth="1"/>
    <col min="3" max="3" width="14.453125" customWidth="1"/>
    <col min="4" max="4" width="12.08984375" customWidth="1"/>
    <col min="5" max="5" width="5.453125" customWidth="1"/>
    <col min="6" max="6" width="12.08984375" customWidth="1"/>
    <col min="7" max="7" width="5.453125" customWidth="1"/>
    <col min="8" max="8" width="12.08984375" customWidth="1"/>
    <col min="9" max="9" width="5.453125" customWidth="1"/>
    <col min="10" max="10" width="10.08984375" customWidth="1"/>
    <col min="11" max="11" width="3.6328125" customWidth="1"/>
    <col min="12" max="12" width="10.08984375" customWidth="1"/>
    <col min="13" max="13" width="3.6328125" customWidth="1"/>
    <col min="14" max="14" width="10.08984375" customWidth="1"/>
    <col min="15" max="15" width="3.6328125" customWidth="1"/>
    <col min="16" max="16" width="10.08984375" customWidth="1"/>
    <col min="17" max="17" width="3.6328125" customWidth="1"/>
    <col min="18" max="18" width="10.08984375" customWidth="1"/>
    <col min="19" max="19" width="3.6328125" customWidth="1"/>
    <col min="20" max="20" width="10.08984375" customWidth="1"/>
    <col min="21" max="22" width="3.6328125" customWidth="1"/>
    <col min="23" max="23" width="8.36328125" customWidth="1"/>
    <col min="24" max="24" width="3.6328125" customWidth="1"/>
    <col min="25" max="25" width="10.08984375" customWidth="1"/>
    <col min="26" max="26" width="3.6328125" customWidth="1"/>
    <col min="27" max="27" width="10.08984375" customWidth="1"/>
    <col min="28" max="28" width="3.6328125" customWidth="1"/>
    <col min="29" max="29" width="10.08984375" customWidth="1"/>
    <col min="30" max="30" width="3.6328125" customWidth="1"/>
    <col min="31" max="31" width="2.7265625" customWidth="1"/>
    <col min="32" max="32" width="2.453125" customWidth="1"/>
    <col min="36" max="36" width="16.26953125" customWidth="1"/>
  </cols>
  <sheetData>
    <row r="1" spans="1:37" ht="20.25" customHeight="1" thickBot="1" x14ac:dyDescent="0.25">
      <c r="A1" s="1"/>
      <c r="B1" s="5" t="s">
        <v>76</v>
      </c>
      <c r="C1" s="5"/>
      <c r="D1" s="1"/>
      <c r="E1" s="1"/>
      <c r="F1" s="1"/>
      <c r="G1" s="43" t="s">
        <v>3</v>
      </c>
      <c r="H1" s="51" t="s">
        <v>127</v>
      </c>
      <c r="I1" s="1"/>
      <c r="J1" s="1"/>
      <c r="K1" s="1"/>
      <c r="L1" s="1"/>
      <c r="O1" s="1"/>
      <c r="P1" s="1"/>
      <c r="Q1" s="1"/>
      <c r="R1" s="1"/>
      <c r="S1" s="43"/>
      <c r="T1" s="51"/>
      <c r="U1" s="1"/>
      <c r="V1" s="1"/>
      <c r="W1" s="1"/>
      <c r="X1" s="1"/>
      <c r="Y1" s="1"/>
      <c r="Z1" s="1" t="s">
        <v>8</v>
      </c>
      <c r="AA1" s="1"/>
      <c r="AB1" s="1"/>
      <c r="AC1" s="1"/>
      <c r="AD1" s="1"/>
      <c r="AG1" s="292"/>
      <c r="AH1" s="292"/>
      <c r="AI1" s="292"/>
      <c r="AJ1" s="292"/>
    </row>
    <row r="2" spans="1:37" ht="20.25" customHeight="1" x14ac:dyDescent="0.2">
      <c r="A2" s="420" t="s">
        <v>6</v>
      </c>
      <c r="B2" s="421"/>
      <c r="C2" s="422"/>
      <c r="D2" s="331" t="s">
        <v>79</v>
      </c>
      <c r="E2" s="332"/>
      <c r="F2" s="332"/>
      <c r="G2" s="332"/>
      <c r="H2" s="332"/>
      <c r="I2" s="333"/>
      <c r="J2" s="332" t="s">
        <v>202</v>
      </c>
      <c r="K2" s="332"/>
      <c r="L2" s="332"/>
      <c r="M2" s="332"/>
      <c r="N2" s="332"/>
      <c r="O2" s="332"/>
      <c r="P2" s="331" t="s">
        <v>203</v>
      </c>
      <c r="Q2" s="332"/>
      <c r="R2" s="332"/>
      <c r="S2" s="332"/>
      <c r="T2" s="332"/>
      <c r="U2" s="332"/>
      <c r="V2" s="287"/>
      <c r="W2" s="332" t="s">
        <v>130</v>
      </c>
      <c r="X2" s="184"/>
      <c r="Y2" s="334" t="s">
        <v>201</v>
      </c>
      <c r="Z2" s="335"/>
      <c r="AA2" s="335"/>
      <c r="AB2" s="335"/>
      <c r="AC2" s="335"/>
      <c r="AD2" s="336"/>
      <c r="AG2" s="292"/>
      <c r="AH2" s="292"/>
      <c r="AI2" s="292"/>
      <c r="AJ2" s="292"/>
    </row>
    <row r="3" spans="1:37" ht="20.25" customHeight="1" thickBot="1" x14ac:dyDescent="0.25">
      <c r="A3" s="342" t="s">
        <v>10</v>
      </c>
      <c r="B3" s="343"/>
      <c r="C3" s="77"/>
      <c r="D3" s="344" t="s">
        <v>117</v>
      </c>
      <c r="E3" s="302"/>
      <c r="F3" s="345" t="s">
        <v>118</v>
      </c>
      <c r="G3" s="346"/>
      <c r="H3" s="340" t="s">
        <v>11</v>
      </c>
      <c r="I3" s="347"/>
      <c r="J3" s="423" t="s">
        <v>128</v>
      </c>
      <c r="K3" s="423"/>
      <c r="L3" s="338"/>
      <c r="M3" s="339"/>
      <c r="N3" s="305" t="s">
        <v>11</v>
      </c>
      <c r="O3" s="340"/>
      <c r="P3" s="424" t="s">
        <v>128</v>
      </c>
      <c r="Q3" s="341"/>
      <c r="R3" s="303" t="s">
        <v>129</v>
      </c>
      <c r="S3" s="425"/>
      <c r="T3" s="340" t="s">
        <v>11</v>
      </c>
      <c r="U3" s="347"/>
      <c r="V3" s="126"/>
      <c r="W3" s="337"/>
      <c r="X3" s="135"/>
      <c r="Y3" s="344" t="s">
        <v>128</v>
      </c>
      <c r="Z3" s="302"/>
      <c r="AA3" s="303" t="s">
        <v>129</v>
      </c>
      <c r="AB3" s="304"/>
      <c r="AC3" s="305" t="s">
        <v>11</v>
      </c>
      <c r="AD3" s="347"/>
      <c r="AG3" s="171"/>
      <c r="AH3" s="171"/>
      <c r="AI3" s="171"/>
      <c r="AJ3" s="171"/>
    </row>
    <row r="4" spans="1:37" ht="20.25" customHeight="1" thickTop="1" x14ac:dyDescent="0.2">
      <c r="A4" s="363" t="s">
        <v>13</v>
      </c>
      <c r="B4" s="6" t="s">
        <v>15</v>
      </c>
      <c r="C4" s="426" t="s">
        <v>77</v>
      </c>
      <c r="D4" s="88">
        <v>2000</v>
      </c>
      <c r="E4" s="23" t="s">
        <v>18</v>
      </c>
      <c r="F4" s="36">
        <v>2000</v>
      </c>
      <c r="G4" s="125" t="s">
        <v>18</v>
      </c>
      <c r="H4" s="52">
        <f>+D4+F4</f>
        <v>4000</v>
      </c>
      <c r="I4" s="108" t="s">
        <v>18</v>
      </c>
      <c r="J4" s="23">
        <v>2000</v>
      </c>
      <c r="K4" s="23" t="s">
        <v>18</v>
      </c>
      <c r="L4" s="36"/>
      <c r="M4" s="44" t="s">
        <v>18</v>
      </c>
      <c r="N4" s="52">
        <f>+J4+L4</f>
        <v>2000</v>
      </c>
      <c r="O4" s="52" t="s">
        <v>18</v>
      </c>
      <c r="P4" s="88">
        <v>2000</v>
      </c>
      <c r="Q4" s="23" t="s">
        <v>18</v>
      </c>
      <c r="R4" s="36">
        <v>2000</v>
      </c>
      <c r="S4" s="125" t="s">
        <v>18</v>
      </c>
      <c r="T4" s="52">
        <f>+P4+R4</f>
        <v>4000</v>
      </c>
      <c r="U4" s="108" t="s">
        <v>18</v>
      </c>
      <c r="V4" s="127"/>
      <c r="W4" s="132"/>
      <c r="X4" s="136"/>
      <c r="Y4" s="88">
        <v>2000</v>
      </c>
      <c r="Z4" s="23" t="s">
        <v>18</v>
      </c>
      <c r="AA4" s="36">
        <v>2000</v>
      </c>
      <c r="AB4" s="52" t="s">
        <v>18</v>
      </c>
      <c r="AC4" s="139">
        <f>+Y4+AA4</f>
        <v>4000</v>
      </c>
      <c r="AD4" s="147" t="s">
        <v>18</v>
      </c>
    </row>
    <row r="5" spans="1:37" ht="20.25" customHeight="1" x14ac:dyDescent="0.2">
      <c r="A5" s="364"/>
      <c r="B5" s="74" t="s">
        <v>4</v>
      </c>
      <c r="C5" s="427" t="s">
        <v>78</v>
      </c>
      <c r="D5" s="89">
        <v>4000</v>
      </c>
      <c r="E5" s="24" t="s">
        <v>20</v>
      </c>
      <c r="F5" s="40">
        <v>500</v>
      </c>
      <c r="G5" s="105" t="s">
        <v>20</v>
      </c>
      <c r="H5" s="53" t="s">
        <v>29</v>
      </c>
      <c r="I5" s="109"/>
      <c r="J5" s="28">
        <v>500</v>
      </c>
      <c r="K5" s="24" t="s">
        <v>20</v>
      </c>
      <c r="L5" s="28"/>
      <c r="M5" s="105" t="s">
        <v>20</v>
      </c>
      <c r="N5" s="53" t="s">
        <v>29</v>
      </c>
      <c r="O5" s="28"/>
      <c r="P5" s="89">
        <v>4000</v>
      </c>
      <c r="Q5" s="24" t="s">
        <v>20</v>
      </c>
      <c r="R5" s="40">
        <v>500</v>
      </c>
      <c r="S5" s="105" t="s">
        <v>20</v>
      </c>
      <c r="T5" s="53" t="s">
        <v>29</v>
      </c>
      <c r="U5" s="109"/>
      <c r="V5" s="128"/>
      <c r="W5" s="133"/>
      <c r="X5" s="179"/>
      <c r="Y5" s="89">
        <v>1000</v>
      </c>
      <c r="Z5" s="24" t="s">
        <v>20</v>
      </c>
      <c r="AA5" s="40">
        <v>5500</v>
      </c>
      <c r="AB5" s="24" t="s">
        <v>20</v>
      </c>
      <c r="AC5" s="140" t="s">
        <v>29</v>
      </c>
      <c r="AD5" s="109"/>
    </row>
    <row r="6" spans="1:37" ht="20.25" customHeight="1" x14ac:dyDescent="0.2">
      <c r="A6" s="364"/>
      <c r="B6" s="76" t="s">
        <v>30</v>
      </c>
      <c r="C6" s="78" t="s">
        <v>80</v>
      </c>
      <c r="D6" s="89">
        <f>+D4*D5/1000</f>
        <v>8000</v>
      </c>
      <c r="E6" s="28" t="s">
        <v>7</v>
      </c>
      <c r="F6" s="40">
        <f>+F4*F5/1000</f>
        <v>1000</v>
      </c>
      <c r="G6" s="105" t="s">
        <v>7</v>
      </c>
      <c r="H6" s="53" t="s">
        <v>29</v>
      </c>
      <c r="I6" s="109"/>
      <c r="J6" s="117">
        <f>+J4*J5/1000</f>
        <v>1000</v>
      </c>
      <c r="K6" s="24" t="s">
        <v>7</v>
      </c>
      <c r="L6" s="28">
        <f>+L4*L5/1000</f>
        <v>0</v>
      </c>
      <c r="M6" s="105" t="s">
        <v>7</v>
      </c>
      <c r="N6" s="53" t="s">
        <v>29</v>
      </c>
      <c r="O6" s="28"/>
      <c r="P6" s="89">
        <f>+P4*P5/1000</f>
        <v>8000</v>
      </c>
      <c r="Q6" s="28" t="s">
        <v>7</v>
      </c>
      <c r="R6" s="40">
        <f>+R4*R5/1000</f>
        <v>1000</v>
      </c>
      <c r="S6" s="105" t="s">
        <v>7</v>
      </c>
      <c r="T6" s="53" t="s">
        <v>29</v>
      </c>
      <c r="U6" s="109"/>
      <c r="V6" s="128"/>
      <c r="W6" s="133"/>
      <c r="X6" s="179"/>
      <c r="Y6" s="89">
        <f>+Y4*Y5/1000</f>
        <v>2000</v>
      </c>
      <c r="Z6" s="28" t="s">
        <v>7</v>
      </c>
      <c r="AA6" s="40">
        <f>+AA4*AA5/1000</f>
        <v>11000</v>
      </c>
      <c r="AB6" s="28" t="s">
        <v>7</v>
      </c>
      <c r="AC6" s="140" t="s">
        <v>29</v>
      </c>
      <c r="AD6" s="109"/>
    </row>
    <row r="7" spans="1:37" ht="20.25" customHeight="1" x14ac:dyDescent="0.2">
      <c r="A7" s="364"/>
      <c r="B7" s="75" t="s">
        <v>5</v>
      </c>
      <c r="C7" s="79" t="s">
        <v>51</v>
      </c>
      <c r="D7" s="90">
        <v>500</v>
      </c>
      <c r="E7" s="117" t="s">
        <v>37</v>
      </c>
      <c r="F7" s="99">
        <v>800</v>
      </c>
      <c r="G7" s="45" t="s">
        <v>37</v>
      </c>
      <c r="H7" s="185" t="s">
        <v>29</v>
      </c>
      <c r="I7" s="110"/>
      <c r="J7" s="117">
        <v>800</v>
      </c>
      <c r="K7" s="25" t="s">
        <v>37</v>
      </c>
      <c r="L7" s="117"/>
      <c r="M7" s="45" t="s">
        <v>37</v>
      </c>
      <c r="N7" s="185" t="s">
        <v>29</v>
      </c>
      <c r="O7" s="117"/>
      <c r="P7" s="90">
        <v>500</v>
      </c>
      <c r="Q7" s="117" t="s">
        <v>37</v>
      </c>
      <c r="R7" s="99">
        <v>800</v>
      </c>
      <c r="S7" s="45" t="s">
        <v>37</v>
      </c>
      <c r="T7" s="185" t="s">
        <v>29</v>
      </c>
      <c r="U7" s="110"/>
      <c r="V7" s="128"/>
      <c r="W7" s="133"/>
      <c r="X7" s="179"/>
      <c r="Y7" s="90">
        <v>800</v>
      </c>
      <c r="Z7" s="117" t="s">
        <v>37</v>
      </c>
      <c r="AA7" s="99">
        <v>500</v>
      </c>
      <c r="AB7" s="117" t="s">
        <v>37</v>
      </c>
      <c r="AC7" s="141" t="s">
        <v>29</v>
      </c>
      <c r="AD7" s="110"/>
    </row>
    <row r="8" spans="1:37" ht="20.25" customHeight="1" x14ac:dyDescent="0.2">
      <c r="A8" s="364"/>
      <c r="B8" s="76" t="s">
        <v>38</v>
      </c>
      <c r="C8" s="80" t="s">
        <v>81</v>
      </c>
      <c r="D8" s="91">
        <f>+D6*D7</f>
        <v>4000000</v>
      </c>
      <c r="E8" s="37" t="s">
        <v>37</v>
      </c>
      <c r="F8" s="100">
        <f>+F6*F7</f>
        <v>800000</v>
      </c>
      <c r="G8" s="46" t="s">
        <v>37</v>
      </c>
      <c r="H8" s="37">
        <f>+D8+F8</f>
        <v>4800000</v>
      </c>
      <c r="I8" s="111" t="s">
        <v>37</v>
      </c>
      <c r="J8" s="37">
        <f>+J6*J7</f>
        <v>800000</v>
      </c>
      <c r="K8" s="26" t="s">
        <v>37</v>
      </c>
      <c r="L8" s="37">
        <f>+L6*L7</f>
        <v>0</v>
      </c>
      <c r="M8" s="46" t="s">
        <v>37</v>
      </c>
      <c r="N8" s="37">
        <f>+J8+L8</f>
        <v>800000</v>
      </c>
      <c r="O8" s="37" t="s">
        <v>37</v>
      </c>
      <c r="P8" s="91">
        <f>+P6*P7</f>
        <v>4000000</v>
      </c>
      <c r="Q8" s="37" t="s">
        <v>37</v>
      </c>
      <c r="R8" s="100">
        <f>+R6*R7</f>
        <v>800000</v>
      </c>
      <c r="S8" s="46" t="s">
        <v>37</v>
      </c>
      <c r="T8" s="37">
        <f>+P8+R8</f>
        <v>4800000</v>
      </c>
      <c r="U8" s="37" t="s">
        <v>37</v>
      </c>
      <c r="V8" s="128"/>
      <c r="W8" s="55"/>
      <c r="X8" s="179"/>
      <c r="Y8" s="91">
        <f>+Y6*Y7</f>
        <v>1600000</v>
      </c>
      <c r="Z8" s="37" t="s">
        <v>37</v>
      </c>
      <c r="AA8" s="100">
        <f>+AA6*AA7</f>
        <v>5500000</v>
      </c>
      <c r="AB8" s="37" t="s">
        <v>37</v>
      </c>
      <c r="AC8" s="142">
        <f>+Y8+AA8</f>
        <v>7100000</v>
      </c>
      <c r="AD8" s="111" t="s">
        <v>37</v>
      </c>
    </row>
    <row r="9" spans="1:37" ht="20.25" customHeight="1" x14ac:dyDescent="0.2">
      <c r="A9" s="364"/>
      <c r="B9" s="76" t="s">
        <v>41</v>
      </c>
      <c r="C9" s="78" t="s">
        <v>82</v>
      </c>
      <c r="D9" s="89"/>
      <c r="E9" s="28" t="s">
        <v>37</v>
      </c>
      <c r="F9" s="40"/>
      <c r="G9" s="105" t="s">
        <v>37</v>
      </c>
      <c r="H9" s="28">
        <f>+D9+F9</f>
        <v>0</v>
      </c>
      <c r="I9" s="109" t="s">
        <v>37</v>
      </c>
      <c r="J9" s="117"/>
      <c r="K9" s="24" t="s">
        <v>37</v>
      </c>
      <c r="L9" s="28"/>
      <c r="M9" s="105" t="s">
        <v>37</v>
      </c>
      <c r="N9" s="28">
        <f>+J9+L9</f>
        <v>0</v>
      </c>
      <c r="O9" s="28" t="s">
        <v>37</v>
      </c>
      <c r="P9" s="89"/>
      <c r="Q9" s="28" t="s">
        <v>37</v>
      </c>
      <c r="R9" s="40"/>
      <c r="S9" s="105" t="s">
        <v>37</v>
      </c>
      <c r="T9" s="28">
        <f>+P9+R9</f>
        <v>0</v>
      </c>
      <c r="U9" s="28" t="s">
        <v>37</v>
      </c>
      <c r="V9" s="128"/>
      <c r="W9" s="55"/>
      <c r="X9" s="179"/>
      <c r="Y9" s="89"/>
      <c r="Z9" s="28" t="s">
        <v>37</v>
      </c>
      <c r="AA9" s="40"/>
      <c r="AB9" s="28" t="s">
        <v>37</v>
      </c>
      <c r="AC9" s="143">
        <f>+Y9+AA9</f>
        <v>0</v>
      </c>
      <c r="AD9" s="109" t="s">
        <v>37</v>
      </c>
      <c r="AG9" s="306"/>
      <c r="AH9" s="428"/>
      <c r="AI9" s="428"/>
      <c r="AJ9" s="428"/>
      <c r="AK9" s="428"/>
    </row>
    <row r="10" spans="1:37" ht="20.25" customHeight="1" x14ac:dyDescent="0.2">
      <c r="A10" s="365"/>
      <c r="B10" s="10" t="s">
        <v>43</v>
      </c>
      <c r="C10" s="429" t="s">
        <v>84</v>
      </c>
      <c r="D10" s="92">
        <f>SUM(D8:D9)</f>
        <v>4000000</v>
      </c>
      <c r="E10" s="118" t="s">
        <v>37</v>
      </c>
      <c r="F10" s="38">
        <f>SUM(F8:F9)</f>
        <v>800000</v>
      </c>
      <c r="G10" s="47" t="s">
        <v>37</v>
      </c>
      <c r="H10" s="118">
        <f>SUM(H8:H9)</f>
        <v>4800000</v>
      </c>
      <c r="I10" s="112" t="s">
        <v>37</v>
      </c>
      <c r="J10" s="118">
        <f>SUM(J8:J9)</f>
        <v>800000</v>
      </c>
      <c r="K10" s="118" t="s">
        <v>37</v>
      </c>
      <c r="L10" s="38">
        <f>SUM(L8:L9)</f>
        <v>0</v>
      </c>
      <c r="M10" s="47" t="s">
        <v>37</v>
      </c>
      <c r="N10" s="118">
        <f>SUM(N8:N9)</f>
        <v>800000</v>
      </c>
      <c r="O10" s="118" t="s">
        <v>37</v>
      </c>
      <c r="P10" s="92">
        <f>SUM(P8:P9)</f>
        <v>4000000</v>
      </c>
      <c r="Q10" s="118" t="s">
        <v>37</v>
      </c>
      <c r="R10" s="38">
        <f>SUM(R8:R9)</f>
        <v>800000</v>
      </c>
      <c r="S10" s="47" t="s">
        <v>37</v>
      </c>
      <c r="T10" s="118">
        <f>SUM(T8:T9)</f>
        <v>4800000</v>
      </c>
      <c r="U10" s="118" t="s">
        <v>37</v>
      </c>
      <c r="V10" s="128"/>
      <c r="W10" s="55"/>
      <c r="X10" s="179"/>
      <c r="Y10" s="92">
        <f>SUM(Y8:Y9)</f>
        <v>1600000</v>
      </c>
      <c r="Z10" s="118" t="s">
        <v>37</v>
      </c>
      <c r="AA10" s="38">
        <f>SUM(AA8:AA9)</f>
        <v>5500000</v>
      </c>
      <c r="AB10" s="118" t="s">
        <v>37</v>
      </c>
      <c r="AC10" s="144">
        <f>SUM(AC8:AC9)</f>
        <v>7100000</v>
      </c>
      <c r="AD10" s="112" t="s">
        <v>37</v>
      </c>
    </row>
    <row r="11" spans="1:37" ht="20.25" customHeight="1" x14ac:dyDescent="0.2">
      <c r="A11" s="366" t="s">
        <v>44</v>
      </c>
      <c r="B11" s="11" t="s">
        <v>45</v>
      </c>
      <c r="C11" s="81" t="s">
        <v>85</v>
      </c>
      <c r="D11" s="93"/>
      <c r="E11" s="27" t="s">
        <v>37</v>
      </c>
      <c r="F11" s="101">
        <v>30000</v>
      </c>
      <c r="G11" s="48" t="s">
        <v>37</v>
      </c>
      <c r="H11" s="27">
        <f t="shared" ref="H11:H30" si="0">+D11+F11</f>
        <v>30000</v>
      </c>
      <c r="I11" s="113" t="s">
        <v>37</v>
      </c>
      <c r="J11" s="119">
        <v>30000</v>
      </c>
      <c r="K11" s="27" t="s">
        <v>37</v>
      </c>
      <c r="L11" s="39"/>
      <c r="M11" s="48" t="s">
        <v>37</v>
      </c>
      <c r="N11" s="27">
        <f t="shared" ref="N11:N30" si="1">+J11+L11</f>
        <v>30000</v>
      </c>
      <c r="O11" s="27" t="s">
        <v>37</v>
      </c>
      <c r="P11" s="93"/>
      <c r="Q11" s="27" t="s">
        <v>37</v>
      </c>
      <c r="R11" s="101">
        <v>30000</v>
      </c>
      <c r="S11" s="48" t="s">
        <v>37</v>
      </c>
      <c r="T11" s="27">
        <f t="shared" ref="T11:T30" si="2">+P11+R11</f>
        <v>30000</v>
      </c>
      <c r="U11" s="27" t="s">
        <v>37</v>
      </c>
      <c r="V11" s="129"/>
      <c r="W11" s="55"/>
      <c r="X11" s="179"/>
      <c r="Y11" s="93">
        <v>30000</v>
      </c>
      <c r="Z11" s="27" t="s">
        <v>37</v>
      </c>
      <c r="AA11" s="101"/>
      <c r="AB11" s="27" t="s">
        <v>37</v>
      </c>
      <c r="AC11" s="145">
        <f t="shared" ref="AC11:AC31" si="3">IF(AND(Y11="",AA11&gt;0),AA11,IF(AND(AA11="",Y11&gt;0),Y11,IF(AND(Y11="",AA11=""),"",Y11+AA11)))</f>
        <v>30000</v>
      </c>
      <c r="AD11" s="113" t="s">
        <v>37</v>
      </c>
      <c r="AG11" s="292" t="s">
        <v>207</v>
      </c>
      <c r="AH11" s="292"/>
      <c r="AI11" s="292"/>
      <c r="AJ11" s="292"/>
    </row>
    <row r="12" spans="1:37" ht="20.25" customHeight="1" x14ac:dyDescent="0.2">
      <c r="A12" s="366"/>
      <c r="B12" s="74" t="s">
        <v>46</v>
      </c>
      <c r="C12" s="178" t="s">
        <v>86</v>
      </c>
      <c r="D12" s="93">
        <v>100000</v>
      </c>
      <c r="E12" s="28" t="s">
        <v>37</v>
      </c>
      <c r="F12" s="101">
        <v>300000</v>
      </c>
      <c r="G12" s="105" t="s">
        <v>37</v>
      </c>
      <c r="H12" s="28">
        <f t="shared" si="0"/>
        <v>400000</v>
      </c>
      <c r="I12" s="109" t="s">
        <v>37</v>
      </c>
      <c r="J12" s="120">
        <v>300000</v>
      </c>
      <c r="K12" s="28" t="s">
        <v>37</v>
      </c>
      <c r="L12" s="40"/>
      <c r="M12" s="105" t="s">
        <v>37</v>
      </c>
      <c r="N12" s="28">
        <f t="shared" si="1"/>
        <v>300000</v>
      </c>
      <c r="O12" s="28" t="s">
        <v>37</v>
      </c>
      <c r="P12" s="93">
        <v>100000</v>
      </c>
      <c r="Q12" s="28" t="s">
        <v>37</v>
      </c>
      <c r="R12" s="101">
        <v>300000</v>
      </c>
      <c r="S12" s="105" t="s">
        <v>37</v>
      </c>
      <c r="T12" s="28">
        <f t="shared" si="2"/>
        <v>400000</v>
      </c>
      <c r="U12" s="28" t="s">
        <v>37</v>
      </c>
      <c r="V12" s="129"/>
      <c r="W12" s="55"/>
      <c r="X12" s="179"/>
      <c r="Y12" s="93">
        <v>300000</v>
      </c>
      <c r="Z12" s="28" t="s">
        <v>37</v>
      </c>
      <c r="AA12" s="101">
        <v>100000</v>
      </c>
      <c r="AB12" s="28" t="s">
        <v>37</v>
      </c>
      <c r="AC12" s="143">
        <f t="shared" si="3"/>
        <v>400000</v>
      </c>
      <c r="AD12" s="109" t="s">
        <v>37</v>
      </c>
      <c r="AG12" s="292"/>
      <c r="AH12" s="292"/>
      <c r="AI12" s="292"/>
      <c r="AJ12" s="292"/>
    </row>
    <row r="13" spans="1:37" ht="20.25" customHeight="1" x14ac:dyDescent="0.2">
      <c r="A13" s="366"/>
      <c r="B13" s="74" t="s">
        <v>9</v>
      </c>
      <c r="C13" s="178" t="s">
        <v>87</v>
      </c>
      <c r="D13" s="93">
        <v>100000</v>
      </c>
      <c r="E13" s="28" t="s">
        <v>37</v>
      </c>
      <c r="F13" s="101">
        <v>300000</v>
      </c>
      <c r="G13" s="105" t="s">
        <v>37</v>
      </c>
      <c r="H13" s="28">
        <f t="shared" si="0"/>
        <v>400000</v>
      </c>
      <c r="I13" s="109" t="s">
        <v>37</v>
      </c>
      <c r="J13" s="120">
        <v>300000</v>
      </c>
      <c r="K13" s="28" t="s">
        <v>37</v>
      </c>
      <c r="L13" s="40"/>
      <c r="M13" s="105" t="s">
        <v>37</v>
      </c>
      <c r="N13" s="28">
        <f t="shared" si="1"/>
        <v>300000</v>
      </c>
      <c r="O13" s="28" t="s">
        <v>37</v>
      </c>
      <c r="P13" s="93">
        <v>100000</v>
      </c>
      <c r="Q13" s="28" t="s">
        <v>37</v>
      </c>
      <c r="R13" s="101">
        <v>300000</v>
      </c>
      <c r="S13" s="105" t="s">
        <v>37</v>
      </c>
      <c r="T13" s="28">
        <f t="shared" si="2"/>
        <v>400000</v>
      </c>
      <c r="U13" s="28" t="s">
        <v>37</v>
      </c>
      <c r="V13" s="129"/>
      <c r="W13" s="55"/>
      <c r="X13" s="179"/>
      <c r="Y13" s="93">
        <v>300000</v>
      </c>
      <c r="Z13" s="28" t="s">
        <v>37</v>
      </c>
      <c r="AA13" s="101">
        <v>100000</v>
      </c>
      <c r="AB13" s="28" t="s">
        <v>37</v>
      </c>
      <c r="AC13" s="143">
        <f t="shared" si="3"/>
        <v>400000</v>
      </c>
      <c r="AD13" s="109" t="s">
        <v>37</v>
      </c>
      <c r="AG13" s="292"/>
      <c r="AH13" s="292"/>
      <c r="AI13" s="292"/>
      <c r="AJ13" s="292"/>
    </row>
    <row r="14" spans="1:37" ht="20.25" customHeight="1" x14ac:dyDescent="0.2">
      <c r="A14" s="366"/>
      <c r="B14" s="74" t="s">
        <v>47</v>
      </c>
      <c r="C14" s="178" t="s">
        <v>89</v>
      </c>
      <c r="D14" s="94"/>
      <c r="E14" s="28" t="s">
        <v>37</v>
      </c>
      <c r="F14" s="102"/>
      <c r="G14" s="105" t="s">
        <v>37</v>
      </c>
      <c r="H14" s="28">
        <f t="shared" si="0"/>
        <v>0</v>
      </c>
      <c r="I14" s="109" t="s">
        <v>37</v>
      </c>
      <c r="J14" s="121"/>
      <c r="K14" s="28" t="s">
        <v>37</v>
      </c>
      <c r="L14" s="40"/>
      <c r="M14" s="105" t="s">
        <v>37</v>
      </c>
      <c r="N14" s="28">
        <f t="shared" si="1"/>
        <v>0</v>
      </c>
      <c r="O14" s="28" t="s">
        <v>37</v>
      </c>
      <c r="P14" s="94"/>
      <c r="Q14" s="28" t="s">
        <v>37</v>
      </c>
      <c r="R14" s="102"/>
      <c r="S14" s="105" t="s">
        <v>37</v>
      </c>
      <c r="T14" s="28">
        <f t="shared" si="2"/>
        <v>0</v>
      </c>
      <c r="U14" s="28" t="s">
        <v>37</v>
      </c>
      <c r="V14" s="129"/>
      <c r="W14" s="55"/>
      <c r="X14" s="179"/>
      <c r="Y14" s="93" t="str">
        <f>IF($P14="","",$P14*(Y$4/10))</f>
        <v/>
      </c>
      <c r="Z14" s="28" t="s">
        <v>37</v>
      </c>
      <c r="AA14" s="102"/>
      <c r="AB14" s="28" t="s">
        <v>37</v>
      </c>
      <c r="AC14" s="143" t="str">
        <f t="shared" si="3"/>
        <v/>
      </c>
      <c r="AD14" s="109" t="s">
        <v>37</v>
      </c>
      <c r="AG14" s="292"/>
      <c r="AH14" s="292"/>
      <c r="AI14" s="292"/>
      <c r="AJ14" s="292"/>
    </row>
    <row r="15" spans="1:37" ht="20.25" customHeight="1" x14ac:dyDescent="0.2">
      <c r="A15" s="366"/>
      <c r="B15" s="74" t="s">
        <v>49</v>
      </c>
      <c r="C15" s="178" t="s">
        <v>90</v>
      </c>
      <c r="D15" s="94"/>
      <c r="E15" s="28" t="s">
        <v>37</v>
      </c>
      <c r="F15" s="102"/>
      <c r="G15" s="105" t="s">
        <v>37</v>
      </c>
      <c r="H15" s="28">
        <f t="shared" si="0"/>
        <v>0</v>
      </c>
      <c r="I15" s="109" t="s">
        <v>37</v>
      </c>
      <c r="J15" s="121"/>
      <c r="K15" s="28" t="s">
        <v>37</v>
      </c>
      <c r="L15" s="40"/>
      <c r="M15" s="105" t="s">
        <v>37</v>
      </c>
      <c r="N15" s="28">
        <f t="shared" si="1"/>
        <v>0</v>
      </c>
      <c r="O15" s="28" t="s">
        <v>37</v>
      </c>
      <c r="P15" s="94"/>
      <c r="Q15" s="28" t="s">
        <v>37</v>
      </c>
      <c r="R15" s="102"/>
      <c r="S15" s="105" t="s">
        <v>37</v>
      </c>
      <c r="T15" s="28">
        <f t="shared" si="2"/>
        <v>0</v>
      </c>
      <c r="U15" s="28" t="s">
        <v>37</v>
      </c>
      <c r="V15" s="129"/>
      <c r="W15" s="55"/>
      <c r="X15" s="179"/>
      <c r="Y15" s="93" t="str">
        <f>IF($P15="","",$P15*(Y$4/10))</f>
        <v/>
      </c>
      <c r="Z15" s="28" t="s">
        <v>37</v>
      </c>
      <c r="AA15" s="102"/>
      <c r="AB15" s="28" t="s">
        <v>37</v>
      </c>
      <c r="AC15" s="143" t="str">
        <f t="shared" si="3"/>
        <v/>
      </c>
      <c r="AD15" s="109" t="s">
        <v>37</v>
      </c>
    </row>
    <row r="16" spans="1:37" ht="20.25" customHeight="1" x14ac:dyDescent="0.2">
      <c r="A16" s="366"/>
      <c r="B16" s="74" t="s">
        <v>48</v>
      </c>
      <c r="C16" s="178" t="s">
        <v>91</v>
      </c>
      <c r="D16" s="94"/>
      <c r="E16" s="28" t="s">
        <v>37</v>
      </c>
      <c r="F16" s="102"/>
      <c r="G16" s="105" t="s">
        <v>37</v>
      </c>
      <c r="H16" s="28">
        <f t="shared" si="0"/>
        <v>0</v>
      </c>
      <c r="I16" s="109" t="s">
        <v>37</v>
      </c>
      <c r="J16" s="121"/>
      <c r="K16" s="28" t="s">
        <v>37</v>
      </c>
      <c r="L16" s="40"/>
      <c r="M16" s="105" t="s">
        <v>37</v>
      </c>
      <c r="N16" s="28">
        <f t="shared" si="1"/>
        <v>0</v>
      </c>
      <c r="O16" s="28" t="s">
        <v>37</v>
      </c>
      <c r="P16" s="94"/>
      <c r="Q16" s="28" t="s">
        <v>37</v>
      </c>
      <c r="R16" s="102"/>
      <c r="S16" s="105" t="s">
        <v>37</v>
      </c>
      <c r="T16" s="28">
        <f t="shared" si="2"/>
        <v>0</v>
      </c>
      <c r="U16" s="28" t="s">
        <v>37</v>
      </c>
      <c r="V16" s="129"/>
      <c r="W16" s="55"/>
      <c r="X16" s="179"/>
      <c r="Y16" s="93" t="str">
        <f>IF($P16="","",$P16*(Y$4/10))</f>
        <v/>
      </c>
      <c r="Z16" s="28" t="s">
        <v>37</v>
      </c>
      <c r="AA16" s="102"/>
      <c r="AB16" s="28" t="s">
        <v>37</v>
      </c>
      <c r="AC16" s="143" t="str">
        <f t="shared" si="3"/>
        <v/>
      </c>
      <c r="AD16" s="109" t="s">
        <v>37</v>
      </c>
      <c r="AG16" s="288"/>
    </row>
    <row r="17" spans="1:38" ht="20.25" customHeight="1" x14ac:dyDescent="0.2">
      <c r="A17" s="366"/>
      <c r="B17" s="74" t="s">
        <v>52</v>
      </c>
      <c r="C17" s="178" t="s">
        <v>92</v>
      </c>
      <c r="D17" s="93"/>
      <c r="E17" s="28" t="s">
        <v>37</v>
      </c>
      <c r="F17" s="101">
        <v>100000</v>
      </c>
      <c r="G17" s="105" t="s">
        <v>37</v>
      </c>
      <c r="H17" s="28">
        <f t="shared" si="0"/>
        <v>100000</v>
      </c>
      <c r="I17" s="109" t="s">
        <v>37</v>
      </c>
      <c r="J17" s="120">
        <v>100000</v>
      </c>
      <c r="K17" s="28" t="s">
        <v>37</v>
      </c>
      <c r="L17" s="40"/>
      <c r="M17" s="105" t="s">
        <v>37</v>
      </c>
      <c r="N17" s="28">
        <f t="shared" si="1"/>
        <v>100000</v>
      </c>
      <c r="O17" s="28" t="s">
        <v>37</v>
      </c>
      <c r="P17" s="93"/>
      <c r="Q17" s="28" t="s">
        <v>37</v>
      </c>
      <c r="R17" s="101">
        <v>100000</v>
      </c>
      <c r="S17" s="105" t="s">
        <v>37</v>
      </c>
      <c r="T17" s="28">
        <f t="shared" si="2"/>
        <v>100000</v>
      </c>
      <c r="U17" s="28" t="s">
        <v>37</v>
      </c>
      <c r="V17" s="129"/>
      <c r="W17" s="55"/>
      <c r="X17" s="179"/>
      <c r="Y17" s="93">
        <v>100000</v>
      </c>
      <c r="Z17" s="28" t="s">
        <v>37</v>
      </c>
      <c r="AA17" s="101"/>
      <c r="AB17" s="28" t="s">
        <v>37</v>
      </c>
      <c r="AC17" s="143">
        <f t="shared" si="3"/>
        <v>100000</v>
      </c>
      <c r="AD17" s="109" t="s">
        <v>37</v>
      </c>
    </row>
    <row r="18" spans="1:38" ht="20.25" customHeight="1" x14ac:dyDescent="0.2">
      <c r="A18" s="366"/>
      <c r="B18" s="74" t="s">
        <v>27</v>
      </c>
      <c r="C18" s="178" t="s">
        <v>93</v>
      </c>
      <c r="D18" s="93"/>
      <c r="E18" s="28" t="s">
        <v>37</v>
      </c>
      <c r="F18" s="101">
        <v>20000</v>
      </c>
      <c r="G18" s="105" t="s">
        <v>37</v>
      </c>
      <c r="H18" s="28">
        <f t="shared" si="0"/>
        <v>20000</v>
      </c>
      <c r="I18" s="109" t="s">
        <v>37</v>
      </c>
      <c r="J18" s="120">
        <v>20000</v>
      </c>
      <c r="K18" s="28" t="s">
        <v>37</v>
      </c>
      <c r="L18" s="40"/>
      <c r="M18" s="105" t="s">
        <v>37</v>
      </c>
      <c r="N18" s="28">
        <f t="shared" si="1"/>
        <v>20000</v>
      </c>
      <c r="O18" s="28" t="s">
        <v>37</v>
      </c>
      <c r="P18" s="93"/>
      <c r="Q18" s="28" t="s">
        <v>37</v>
      </c>
      <c r="R18" s="101">
        <v>20000</v>
      </c>
      <c r="S18" s="105" t="s">
        <v>37</v>
      </c>
      <c r="T18" s="28">
        <f t="shared" si="2"/>
        <v>20000</v>
      </c>
      <c r="U18" s="28" t="s">
        <v>37</v>
      </c>
      <c r="V18" s="129"/>
      <c r="W18" s="55"/>
      <c r="X18" s="179"/>
      <c r="Y18" s="93">
        <v>20000</v>
      </c>
      <c r="Z18" s="28" t="s">
        <v>37</v>
      </c>
      <c r="AA18" s="101"/>
      <c r="AB18" s="28" t="s">
        <v>37</v>
      </c>
      <c r="AC18" s="143">
        <f t="shared" si="3"/>
        <v>20000</v>
      </c>
      <c r="AD18" s="109" t="s">
        <v>37</v>
      </c>
    </row>
    <row r="19" spans="1:38" ht="20.25" customHeight="1" x14ac:dyDescent="0.2">
      <c r="A19" s="366"/>
      <c r="B19" s="74" t="s">
        <v>16</v>
      </c>
      <c r="C19" s="178" t="s">
        <v>94</v>
      </c>
      <c r="D19" s="94"/>
      <c r="E19" s="28" t="s">
        <v>37</v>
      </c>
      <c r="F19" s="102"/>
      <c r="G19" s="105" t="s">
        <v>37</v>
      </c>
      <c r="H19" s="28">
        <f t="shared" si="0"/>
        <v>0</v>
      </c>
      <c r="I19" s="109" t="s">
        <v>37</v>
      </c>
      <c r="J19" s="121"/>
      <c r="K19" s="28" t="s">
        <v>37</v>
      </c>
      <c r="L19" s="40"/>
      <c r="M19" s="105" t="s">
        <v>37</v>
      </c>
      <c r="N19" s="28">
        <f t="shared" si="1"/>
        <v>0</v>
      </c>
      <c r="O19" s="28" t="s">
        <v>37</v>
      </c>
      <c r="P19" s="94"/>
      <c r="Q19" s="28" t="s">
        <v>37</v>
      </c>
      <c r="R19" s="102"/>
      <c r="S19" s="105" t="s">
        <v>37</v>
      </c>
      <c r="T19" s="28">
        <f t="shared" si="2"/>
        <v>0</v>
      </c>
      <c r="U19" s="28" t="s">
        <v>37</v>
      </c>
      <c r="V19" s="129"/>
      <c r="W19" s="55"/>
      <c r="X19" s="179"/>
      <c r="Y19" s="93" t="str">
        <f>IF($P19="","",$P19*(Y$4/10))</f>
        <v/>
      </c>
      <c r="Z19" s="28" t="s">
        <v>37</v>
      </c>
      <c r="AA19" s="102"/>
      <c r="AB19" s="28" t="s">
        <v>37</v>
      </c>
      <c r="AC19" s="143" t="str">
        <f t="shared" si="3"/>
        <v/>
      </c>
      <c r="AD19" s="109" t="s">
        <v>37</v>
      </c>
    </row>
    <row r="20" spans="1:38" ht="20.25" customHeight="1" x14ac:dyDescent="0.2">
      <c r="A20" s="366"/>
      <c r="B20" s="74" t="s">
        <v>17</v>
      </c>
      <c r="C20" s="178" t="s">
        <v>95</v>
      </c>
      <c r="D20" s="93">
        <v>30000</v>
      </c>
      <c r="E20" s="28" t="s">
        <v>37</v>
      </c>
      <c r="F20" s="101">
        <v>30000</v>
      </c>
      <c r="G20" s="105" t="s">
        <v>37</v>
      </c>
      <c r="H20" s="28">
        <f t="shared" si="0"/>
        <v>60000</v>
      </c>
      <c r="I20" s="109" t="s">
        <v>37</v>
      </c>
      <c r="J20" s="120">
        <v>30000</v>
      </c>
      <c r="K20" s="28" t="s">
        <v>37</v>
      </c>
      <c r="L20" s="40"/>
      <c r="M20" s="105" t="s">
        <v>37</v>
      </c>
      <c r="N20" s="28">
        <f t="shared" si="1"/>
        <v>30000</v>
      </c>
      <c r="O20" s="28" t="s">
        <v>37</v>
      </c>
      <c r="P20" s="93">
        <v>30000</v>
      </c>
      <c r="Q20" s="28" t="s">
        <v>37</v>
      </c>
      <c r="R20" s="101">
        <v>30000</v>
      </c>
      <c r="S20" s="105" t="s">
        <v>37</v>
      </c>
      <c r="T20" s="28">
        <f t="shared" si="2"/>
        <v>60000</v>
      </c>
      <c r="U20" s="28" t="s">
        <v>37</v>
      </c>
      <c r="V20" s="129"/>
      <c r="W20" s="55"/>
      <c r="X20" s="179"/>
      <c r="Y20" s="93">
        <v>20000</v>
      </c>
      <c r="Z20" s="28" t="s">
        <v>37</v>
      </c>
      <c r="AA20" s="101">
        <v>20000</v>
      </c>
      <c r="AB20" s="28" t="s">
        <v>37</v>
      </c>
      <c r="AC20" s="143">
        <f t="shared" si="3"/>
        <v>40000</v>
      </c>
      <c r="AD20" s="109" t="s">
        <v>37</v>
      </c>
    </row>
    <row r="21" spans="1:38" ht="20.25" customHeight="1" x14ac:dyDescent="0.2">
      <c r="A21" s="366"/>
      <c r="B21" s="74" t="s">
        <v>50</v>
      </c>
      <c r="C21" s="178" t="s">
        <v>97</v>
      </c>
      <c r="D21" s="93">
        <v>600000</v>
      </c>
      <c r="E21" s="28" t="s">
        <v>37</v>
      </c>
      <c r="F21" s="102">
        <v>0</v>
      </c>
      <c r="G21" s="105" t="s">
        <v>37</v>
      </c>
      <c r="H21" s="28">
        <f t="shared" si="0"/>
        <v>600000</v>
      </c>
      <c r="I21" s="109" t="s">
        <v>37</v>
      </c>
      <c r="J21" s="121">
        <v>0</v>
      </c>
      <c r="K21" s="28" t="s">
        <v>37</v>
      </c>
      <c r="L21" s="40"/>
      <c r="M21" s="105" t="s">
        <v>37</v>
      </c>
      <c r="N21" s="28">
        <f t="shared" si="1"/>
        <v>0</v>
      </c>
      <c r="O21" s="28" t="s">
        <v>37</v>
      </c>
      <c r="P21" s="93">
        <v>600000</v>
      </c>
      <c r="Q21" s="28" t="s">
        <v>37</v>
      </c>
      <c r="R21" s="102">
        <v>0</v>
      </c>
      <c r="S21" s="105" t="s">
        <v>37</v>
      </c>
      <c r="T21" s="28">
        <f t="shared" si="2"/>
        <v>600000</v>
      </c>
      <c r="U21" s="28" t="s">
        <v>37</v>
      </c>
      <c r="V21" s="129"/>
      <c r="W21" s="55"/>
      <c r="X21" s="179"/>
      <c r="Y21" s="93"/>
      <c r="Z21" s="28" t="s">
        <v>37</v>
      </c>
      <c r="AA21" s="103">
        <v>1240000</v>
      </c>
      <c r="AB21" s="28" t="s">
        <v>37</v>
      </c>
      <c r="AC21" s="143">
        <f t="shared" si="3"/>
        <v>1240000</v>
      </c>
      <c r="AD21" s="109" t="s">
        <v>37</v>
      </c>
      <c r="AG21" s="308" t="s">
        <v>157</v>
      </c>
      <c r="AH21" s="308"/>
      <c r="AI21" s="308"/>
      <c r="AJ21" s="308"/>
    </row>
    <row r="22" spans="1:38" ht="20.25" customHeight="1" x14ac:dyDescent="0.2">
      <c r="A22" s="366"/>
      <c r="B22" s="74" t="s">
        <v>53</v>
      </c>
      <c r="C22" s="178" t="s">
        <v>98</v>
      </c>
      <c r="D22" s="94"/>
      <c r="E22" s="28" t="s">
        <v>37</v>
      </c>
      <c r="F22" s="102"/>
      <c r="G22" s="105" t="s">
        <v>37</v>
      </c>
      <c r="H22" s="28">
        <f t="shared" si="0"/>
        <v>0</v>
      </c>
      <c r="I22" s="109" t="s">
        <v>37</v>
      </c>
      <c r="J22" s="121"/>
      <c r="K22" s="28" t="s">
        <v>37</v>
      </c>
      <c r="L22" s="40"/>
      <c r="M22" s="105" t="s">
        <v>37</v>
      </c>
      <c r="N22" s="28">
        <f t="shared" si="1"/>
        <v>0</v>
      </c>
      <c r="O22" s="28" t="s">
        <v>37</v>
      </c>
      <c r="P22" s="94"/>
      <c r="Q22" s="28" t="s">
        <v>37</v>
      </c>
      <c r="R22" s="102"/>
      <c r="S22" s="105" t="s">
        <v>37</v>
      </c>
      <c r="T22" s="28">
        <f t="shared" si="2"/>
        <v>0</v>
      </c>
      <c r="U22" s="28" t="s">
        <v>37</v>
      </c>
      <c r="V22" s="129"/>
      <c r="W22" s="55"/>
      <c r="X22" s="179"/>
      <c r="Y22" s="93" t="str">
        <f>IF($P22="","",$P22*(Y$4/10))</f>
        <v/>
      </c>
      <c r="Z22" s="28" t="s">
        <v>37</v>
      </c>
      <c r="AA22" s="102"/>
      <c r="AB22" s="28" t="s">
        <v>37</v>
      </c>
      <c r="AC22" s="143" t="str">
        <f t="shared" si="3"/>
        <v/>
      </c>
      <c r="AD22" s="109" t="s">
        <v>37</v>
      </c>
      <c r="AG22" s="308"/>
      <c r="AH22" s="308"/>
      <c r="AI22" s="308"/>
      <c r="AJ22" s="308"/>
    </row>
    <row r="23" spans="1:38" ht="20.25" customHeight="1" x14ac:dyDescent="0.2">
      <c r="A23" s="366"/>
      <c r="B23" s="74" t="s">
        <v>31</v>
      </c>
      <c r="C23" s="178" t="s">
        <v>99</v>
      </c>
      <c r="D23" s="95">
        <v>25000</v>
      </c>
      <c r="E23" s="28" t="s">
        <v>37</v>
      </c>
      <c r="F23" s="103">
        <v>20000</v>
      </c>
      <c r="G23" s="105" t="s">
        <v>37</v>
      </c>
      <c r="H23" s="28">
        <f t="shared" si="0"/>
        <v>45000</v>
      </c>
      <c r="I23" s="109" t="s">
        <v>37</v>
      </c>
      <c r="J23" s="120">
        <v>45000</v>
      </c>
      <c r="K23" s="28" t="s">
        <v>37</v>
      </c>
      <c r="L23" s="40"/>
      <c r="M23" s="105" t="s">
        <v>37</v>
      </c>
      <c r="N23" s="28">
        <f t="shared" si="1"/>
        <v>45000</v>
      </c>
      <c r="O23" s="28" t="s">
        <v>37</v>
      </c>
      <c r="P23" s="95">
        <v>25000</v>
      </c>
      <c r="Q23" s="28" t="s">
        <v>37</v>
      </c>
      <c r="R23" s="103">
        <v>20000</v>
      </c>
      <c r="S23" s="105" t="s">
        <v>37</v>
      </c>
      <c r="T23" s="28">
        <f t="shared" si="2"/>
        <v>45000</v>
      </c>
      <c r="U23" s="28" t="s">
        <v>37</v>
      </c>
      <c r="V23" s="130"/>
      <c r="W23" s="55"/>
      <c r="X23" s="179"/>
      <c r="Y23" s="95">
        <v>25000</v>
      </c>
      <c r="Z23" s="28" t="s">
        <v>37</v>
      </c>
      <c r="AA23" s="101">
        <v>20000</v>
      </c>
      <c r="AB23" s="28" t="s">
        <v>37</v>
      </c>
      <c r="AC23" s="143">
        <f t="shared" si="3"/>
        <v>45000</v>
      </c>
      <c r="AD23" s="109" t="s">
        <v>37</v>
      </c>
      <c r="AG23" s="306" t="s">
        <v>154</v>
      </c>
      <c r="AH23" s="428"/>
      <c r="AI23" s="428"/>
      <c r="AJ23" s="428"/>
    </row>
    <row r="24" spans="1:38" ht="20.25" customHeight="1" x14ac:dyDescent="0.2">
      <c r="A24" s="366"/>
      <c r="B24" s="74" t="s">
        <v>39</v>
      </c>
      <c r="C24" s="178" t="s">
        <v>100</v>
      </c>
      <c r="D24" s="93"/>
      <c r="E24" s="28" t="s">
        <v>37</v>
      </c>
      <c r="F24" s="101"/>
      <c r="G24" s="105" t="s">
        <v>37</v>
      </c>
      <c r="H24" s="28">
        <f t="shared" si="0"/>
        <v>0</v>
      </c>
      <c r="I24" s="109" t="s">
        <v>37</v>
      </c>
      <c r="J24" s="120"/>
      <c r="K24" s="28" t="s">
        <v>37</v>
      </c>
      <c r="L24" s="40"/>
      <c r="M24" s="105" t="s">
        <v>37</v>
      </c>
      <c r="N24" s="28">
        <f t="shared" si="1"/>
        <v>0</v>
      </c>
      <c r="O24" s="28" t="s">
        <v>37</v>
      </c>
      <c r="P24" s="93"/>
      <c r="Q24" s="28" t="s">
        <v>37</v>
      </c>
      <c r="R24" s="101"/>
      <c r="S24" s="105" t="s">
        <v>37</v>
      </c>
      <c r="T24" s="28">
        <f t="shared" si="2"/>
        <v>0</v>
      </c>
      <c r="U24" s="28" t="s">
        <v>37</v>
      </c>
      <c r="V24" s="129"/>
      <c r="W24" s="55"/>
      <c r="X24" s="179"/>
      <c r="Y24" s="93"/>
      <c r="Z24" s="28" t="s">
        <v>37</v>
      </c>
      <c r="AA24" s="101"/>
      <c r="AB24" s="28" t="s">
        <v>37</v>
      </c>
      <c r="AC24" s="143" t="str">
        <f t="shared" si="3"/>
        <v/>
      </c>
      <c r="AD24" s="109" t="s">
        <v>37</v>
      </c>
      <c r="AG24" s="306" t="s">
        <v>155</v>
      </c>
      <c r="AH24" s="428"/>
      <c r="AI24" s="428"/>
      <c r="AJ24" s="428"/>
    </row>
    <row r="25" spans="1:38" ht="20.25" customHeight="1" x14ac:dyDescent="0.2">
      <c r="A25" s="366"/>
      <c r="B25" s="74" t="s">
        <v>23</v>
      </c>
      <c r="C25" s="178" t="s">
        <v>19</v>
      </c>
      <c r="D25" s="94"/>
      <c r="E25" s="28" t="s">
        <v>37</v>
      </c>
      <c r="F25" s="102"/>
      <c r="G25" s="105" t="s">
        <v>37</v>
      </c>
      <c r="H25" s="28">
        <f t="shared" si="0"/>
        <v>0</v>
      </c>
      <c r="I25" s="109" t="s">
        <v>37</v>
      </c>
      <c r="J25" s="121"/>
      <c r="K25" s="28" t="s">
        <v>37</v>
      </c>
      <c r="L25" s="40"/>
      <c r="M25" s="105" t="s">
        <v>37</v>
      </c>
      <c r="N25" s="28">
        <f t="shared" si="1"/>
        <v>0</v>
      </c>
      <c r="O25" s="28" t="s">
        <v>37</v>
      </c>
      <c r="P25" s="94"/>
      <c r="Q25" s="28" t="s">
        <v>37</v>
      </c>
      <c r="R25" s="102"/>
      <c r="S25" s="105" t="s">
        <v>37</v>
      </c>
      <c r="T25" s="28">
        <f t="shared" si="2"/>
        <v>0</v>
      </c>
      <c r="U25" s="28" t="s">
        <v>37</v>
      </c>
      <c r="V25" s="131"/>
      <c r="W25" s="55"/>
      <c r="X25" s="179"/>
      <c r="Y25" s="94"/>
      <c r="Z25" s="28" t="s">
        <v>37</v>
      </c>
      <c r="AA25" s="102"/>
      <c r="AB25" s="28" t="s">
        <v>37</v>
      </c>
      <c r="AC25" s="143" t="str">
        <f t="shared" si="3"/>
        <v/>
      </c>
      <c r="AD25" s="109" t="s">
        <v>37</v>
      </c>
      <c r="AG25" s="428"/>
      <c r="AH25" s="428"/>
      <c r="AI25" s="428"/>
      <c r="AJ25" s="428"/>
    </row>
    <row r="26" spans="1:38" ht="20.25" customHeight="1" x14ac:dyDescent="0.2">
      <c r="A26" s="366"/>
      <c r="B26" s="74" t="s">
        <v>54</v>
      </c>
      <c r="C26" s="178" t="s">
        <v>101</v>
      </c>
      <c r="D26" s="93">
        <v>1228160</v>
      </c>
      <c r="E26" s="28" t="s">
        <v>37</v>
      </c>
      <c r="F26" s="101">
        <v>343750</v>
      </c>
      <c r="G26" s="105" t="s">
        <v>37</v>
      </c>
      <c r="H26" s="28">
        <f t="shared" si="0"/>
        <v>1571910</v>
      </c>
      <c r="I26" s="109" t="s">
        <v>37</v>
      </c>
      <c r="J26" s="120">
        <v>495446</v>
      </c>
      <c r="K26" s="28" t="s">
        <v>37</v>
      </c>
      <c r="L26" s="40"/>
      <c r="M26" s="105" t="s">
        <v>37</v>
      </c>
      <c r="N26" s="28">
        <f t="shared" si="1"/>
        <v>495446</v>
      </c>
      <c r="O26" s="28" t="s">
        <v>37</v>
      </c>
      <c r="P26" s="93">
        <v>1228160</v>
      </c>
      <c r="Q26" s="28" t="s">
        <v>37</v>
      </c>
      <c r="R26" s="101">
        <v>343750</v>
      </c>
      <c r="S26" s="105" t="s">
        <v>37</v>
      </c>
      <c r="T26" s="28">
        <f t="shared" si="2"/>
        <v>1571910</v>
      </c>
      <c r="U26" s="28" t="s">
        <v>37</v>
      </c>
      <c r="V26" s="129"/>
      <c r="W26" s="55"/>
      <c r="X26" s="179"/>
      <c r="Y26" s="93">
        <v>1094960</v>
      </c>
      <c r="Z26" s="28" t="s">
        <v>37</v>
      </c>
      <c r="AA26" s="101">
        <v>375000</v>
      </c>
      <c r="AB26" s="28" t="s">
        <v>37</v>
      </c>
      <c r="AC26" s="143">
        <f t="shared" si="3"/>
        <v>1469960</v>
      </c>
      <c r="AD26" s="109" t="s">
        <v>37</v>
      </c>
      <c r="AG26" s="307" t="s">
        <v>156</v>
      </c>
      <c r="AH26" s="428"/>
      <c r="AI26" s="428"/>
      <c r="AJ26" s="428"/>
      <c r="AL26" s="288"/>
    </row>
    <row r="27" spans="1:38" ht="20.25" customHeight="1" x14ac:dyDescent="0.2">
      <c r="A27" s="366"/>
      <c r="B27" s="74" t="s">
        <v>24</v>
      </c>
      <c r="C27" s="178" t="s">
        <v>102</v>
      </c>
      <c r="D27" s="94"/>
      <c r="E27" s="28" t="s">
        <v>37</v>
      </c>
      <c r="F27" s="102"/>
      <c r="G27" s="105" t="s">
        <v>37</v>
      </c>
      <c r="H27" s="28">
        <f t="shared" si="0"/>
        <v>0</v>
      </c>
      <c r="I27" s="109" t="s">
        <v>37</v>
      </c>
      <c r="J27" s="121"/>
      <c r="K27" s="28" t="s">
        <v>37</v>
      </c>
      <c r="L27" s="40"/>
      <c r="M27" s="105" t="s">
        <v>37</v>
      </c>
      <c r="N27" s="28">
        <f t="shared" si="1"/>
        <v>0</v>
      </c>
      <c r="O27" s="28" t="s">
        <v>37</v>
      </c>
      <c r="P27" s="94"/>
      <c r="Q27" s="28" t="s">
        <v>37</v>
      </c>
      <c r="R27" s="102"/>
      <c r="S27" s="105" t="s">
        <v>37</v>
      </c>
      <c r="T27" s="28">
        <f t="shared" si="2"/>
        <v>0</v>
      </c>
      <c r="U27" s="28" t="s">
        <v>37</v>
      </c>
      <c r="V27" s="131"/>
      <c r="W27" s="55"/>
      <c r="X27" s="179"/>
      <c r="Y27" s="94"/>
      <c r="Z27" s="28" t="s">
        <v>37</v>
      </c>
      <c r="AA27" s="102"/>
      <c r="AB27" s="28" t="s">
        <v>37</v>
      </c>
      <c r="AC27" s="143" t="str">
        <f t="shared" si="3"/>
        <v/>
      </c>
      <c r="AD27" s="109" t="s">
        <v>37</v>
      </c>
      <c r="AG27" s="428"/>
      <c r="AH27" s="428"/>
      <c r="AI27" s="428"/>
      <c r="AJ27" s="428"/>
    </row>
    <row r="28" spans="1:38" ht="20.25" customHeight="1" x14ac:dyDescent="0.2">
      <c r="A28" s="366"/>
      <c r="B28" s="74" t="s">
        <v>55</v>
      </c>
      <c r="C28" s="178" t="s">
        <v>103</v>
      </c>
      <c r="D28" s="93">
        <v>480000</v>
      </c>
      <c r="E28" s="28" t="s">
        <v>37</v>
      </c>
      <c r="F28" s="40">
        <v>121000</v>
      </c>
      <c r="G28" s="105" t="s">
        <v>37</v>
      </c>
      <c r="H28" s="28">
        <f t="shared" si="0"/>
        <v>601000</v>
      </c>
      <c r="I28" s="109" t="s">
        <v>37</v>
      </c>
      <c r="J28" s="120">
        <v>121000</v>
      </c>
      <c r="K28" s="28" t="s">
        <v>37</v>
      </c>
      <c r="L28" s="40"/>
      <c r="M28" s="105" t="s">
        <v>37</v>
      </c>
      <c r="N28" s="28">
        <f t="shared" si="1"/>
        <v>121000</v>
      </c>
      <c r="O28" s="28" t="s">
        <v>37</v>
      </c>
      <c r="P28" s="93">
        <v>480000</v>
      </c>
      <c r="Q28" s="28" t="s">
        <v>37</v>
      </c>
      <c r="R28" s="40">
        <v>121000</v>
      </c>
      <c r="S28" s="105" t="s">
        <v>37</v>
      </c>
      <c r="T28" s="28">
        <f t="shared" si="2"/>
        <v>601000</v>
      </c>
      <c r="U28" s="28" t="s">
        <v>37</v>
      </c>
      <c r="V28" s="129"/>
      <c r="W28" s="55"/>
      <c r="X28" s="179"/>
      <c r="Y28" s="93">
        <v>275000</v>
      </c>
      <c r="Z28" s="28" t="s">
        <v>37</v>
      </c>
      <c r="AA28" s="40">
        <v>660000</v>
      </c>
      <c r="AB28" s="28" t="s">
        <v>37</v>
      </c>
      <c r="AC28" s="143">
        <f t="shared" si="3"/>
        <v>935000</v>
      </c>
      <c r="AD28" s="109" t="s">
        <v>37</v>
      </c>
      <c r="AG28" s="428"/>
      <c r="AH28" s="428"/>
      <c r="AI28" s="428"/>
      <c r="AJ28" s="428"/>
    </row>
    <row r="29" spans="1:38" ht="20.25" customHeight="1" x14ac:dyDescent="0.2">
      <c r="A29" s="366"/>
      <c r="B29" s="182" t="s">
        <v>158</v>
      </c>
      <c r="C29" s="178" t="s">
        <v>197</v>
      </c>
      <c r="D29" s="93"/>
      <c r="E29" s="28"/>
      <c r="F29" s="40"/>
      <c r="G29" s="105"/>
      <c r="H29" s="28"/>
      <c r="I29" s="109"/>
      <c r="J29" s="120"/>
      <c r="K29" s="28"/>
      <c r="L29" s="40"/>
      <c r="M29" s="105"/>
      <c r="N29" s="28"/>
      <c r="O29" s="28"/>
      <c r="P29" s="93"/>
      <c r="Q29" s="28"/>
      <c r="R29" s="40"/>
      <c r="S29" s="105"/>
      <c r="T29" s="28"/>
      <c r="U29" s="28"/>
      <c r="V29" s="129"/>
      <c r="W29" s="55"/>
      <c r="X29" s="179"/>
      <c r="Y29" s="93"/>
      <c r="Z29" s="28"/>
      <c r="AA29" s="40"/>
      <c r="AB29" s="28"/>
      <c r="AC29" s="143"/>
      <c r="AD29" s="109"/>
      <c r="AG29" s="428"/>
      <c r="AH29" s="428"/>
      <c r="AI29" s="428"/>
      <c r="AJ29" s="428"/>
    </row>
    <row r="30" spans="1:38" ht="20.25" customHeight="1" x14ac:dyDescent="0.2">
      <c r="A30" s="366"/>
      <c r="B30" s="74" t="s">
        <v>12</v>
      </c>
      <c r="C30" s="178" t="s">
        <v>104</v>
      </c>
      <c r="D30" s="94"/>
      <c r="E30" s="28" t="s">
        <v>37</v>
      </c>
      <c r="F30" s="102"/>
      <c r="G30" s="105" t="s">
        <v>37</v>
      </c>
      <c r="H30" s="28">
        <f t="shared" si="0"/>
        <v>0</v>
      </c>
      <c r="I30" s="109" t="s">
        <v>37</v>
      </c>
      <c r="J30" s="121"/>
      <c r="K30" s="28" t="s">
        <v>37</v>
      </c>
      <c r="L30" s="40"/>
      <c r="M30" s="105" t="s">
        <v>37</v>
      </c>
      <c r="N30" s="28">
        <f t="shared" si="1"/>
        <v>0</v>
      </c>
      <c r="O30" s="28" t="s">
        <v>37</v>
      </c>
      <c r="P30" s="94"/>
      <c r="Q30" s="28" t="s">
        <v>37</v>
      </c>
      <c r="R30" s="102"/>
      <c r="S30" s="105" t="s">
        <v>37</v>
      </c>
      <c r="T30" s="28">
        <f t="shared" si="2"/>
        <v>0</v>
      </c>
      <c r="U30" s="28" t="s">
        <v>37</v>
      </c>
      <c r="V30" s="131"/>
      <c r="W30" s="55"/>
      <c r="X30" s="179"/>
      <c r="Y30" s="94"/>
      <c r="Z30" s="28" t="s">
        <v>37</v>
      </c>
      <c r="AA30" s="102"/>
      <c r="AB30" s="28" t="s">
        <v>37</v>
      </c>
      <c r="AC30" s="143" t="str">
        <f t="shared" si="3"/>
        <v/>
      </c>
      <c r="AD30" s="109" t="s">
        <v>37</v>
      </c>
    </row>
    <row r="31" spans="1:38" ht="20.25" customHeight="1" thickBot="1" x14ac:dyDescent="0.25">
      <c r="A31" s="366"/>
      <c r="B31" s="12" t="s">
        <v>43</v>
      </c>
      <c r="C31" s="82" t="s">
        <v>88</v>
      </c>
      <c r="D31" s="124">
        <f>SUM(D11:D30)</f>
        <v>2563160</v>
      </c>
      <c r="E31" s="29" t="s">
        <v>37</v>
      </c>
      <c r="F31" s="41">
        <f>SUM(F11:F30)</f>
        <v>1264750</v>
      </c>
      <c r="G31" s="186" t="s">
        <v>37</v>
      </c>
      <c r="H31" s="29">
        <f>SUM(H11:H30)</f>
        <v>3827910</v>
      </c>
      <c r="I31" s="114" t="s">
        <v>37</v>
      </c>
      <c r="J31" s="122">
        <f>SUM(J11:J30)</f>
        <v>1441446</v>
      </c>
      <c r="K31" s="29" t="s">
        <v>37</v>
      </c>
      <c r="L31" s="41">
        <f>SUM(L11:L30)</f>
        <v>0</v>
      </c>
      <c r="M31" s="186" t="s">
        <v>37</v>
      </c>
      <c r="N31" s="29">
        <f>SUM(N11:N30)</f>
        <v>1441446</v>
      </c>
      <c r="O31" s="29" t="s">
        <v>37</v>
      </c>
      <c r="P31" s="124">
        <f>SUM(P11:P30)</f>
        <v>2563160</v>
      </c>
      <c r="Q31" s="29" t="s">
        <v>37</v>
      </c>
      <c r="R31" s="41">
        <f>SUM(R11:R30)</f>
        <v>1264750</v>
      </c>
      <c r="S31" s="186" t="s">
        <v>37</v>
      </c>
      <c r="T31" s="29">
        <f>SUM(T11:T30)</f>
        <v>3827910</v>
      </c>
      <c r="U31" s="29" t="s">
        <v>37</v>
      </c>
      <c r="V31" s="128"/>
      <c r="W31" s="55"/>
      <c r="X31" s="179"/>
      <c r="Y31" s="124">
        <f>SUM(Y11:Y30)</f>
        <v>2164960</v>
      </c>
      <c r="Z31" s="29" t="s">
        <v>37</v>
      </c>
      <c r="AA31" s="41">
        <f>SUM(AA11:AA30)</f>
        <v>2515000</v>
      </c>
      <c r="AB31" s="29" t="s">
        <v>37</v>
      </c>
      <c r="AC31" s="146">
        <f t="shared" si="3"/>
        <v>4679960</v>
      </c>
      <c r="AD31" s="114" t="s">
        <v>37</v>
      </c>
    </row>
    <row r="32" spans="1:38" ht="20.25" customHeight="1" thickTop="1" x14ac:dyDescent="0.2">
      <c r="A32" s="430" t="s">
        <v>34</v>
      </c>
      <c r="B32" s="431"/>
      <c r="C32" s="83" t="s">
        <v>105</v>
      </c>
      <c r="D32" s="96">
        <f>+D10-D31</f>
        <v>1436840</v>
      </c>
      <c r="E32" s="30" t="s">
        <v>37</v>
      </c>
      <c r="F32" s="42">
        <f>+F10-F31</f>
        <v>-464750</v>
      </c>
      <c r="G32" s="49" t="s">
        <v>37</v>
      </c>
      <c r="H32" s="30">
        <f>+D32+F32</f>
        <v>972090</v>
      </c>
      <c r="I32" s="115" t="s">
        <v>37</v>
      </c>
      <c r="J32" s="30">
        <f>+J10-J31</f>
        <v>-641446</v>
      </c>
      <c r="K32" s="30" t="s">
        <v>37</v>
      </c>
      <c r="L32" s="42">
        <f>+L10-L31</f>
        <v>0</v>
      </c>
      <c r="M32" s="49" t="s">
        <v>37</v>
      </c>
      <c r="N32" s="30">
        <f>+J32+L32</f>
        <v>-641446</v>
      </c>
      <c r="O32" s="30" t="s">
        <v>37</v>
      </c>
      <c r="P32" s="96">
        <f>+P10-P31</f>
        <v>1436840</v>
      </c>
      <c r="Q32" s="30" t="s">
        <v>37</v>
      </c>
      <c r="R32" s="42">
        <f>+R10-R31</f>
        <v>-464750</v>
      </c>
      <c r="S32" s="49" t="s">
        <v>37</v>
      </c>
      <c r="T32" s="30">
        <f>+P32+R32</f>
        <v>972090</v>
      </c>
      <c r="U32" s="30" t="s">
        <v>37</v>
      </c>
      <c r="V32" s="128"/>
      <c r="W32" s="55"/>
      <c r="X32" s="179"/>
      <c r="Y32" s="96">
        <f>+Y10-Y31</f>
        <v>-564960</v>
      </c>
      <c r="Z32" s="30" t="s">
        <v>37</v>
      </c>
      <c r="AA32" s="42">
        <f>+AA10-AA31</f>
        <v>2985000</v>
      </c>
      <c r="AB32" s="30" t="s">
        <v>37</v>
      </c>
      <c r="AC32" s="172">
        <f>+Y32+AA32</f>
        <v>2420040</v>
      </c>
      <c r="AD32" s="115" t="s">
        <v>37</v>
      </c>
      <c r="AG32" s="296" t="s">
        <v>204</v>
      </c>
      <c r="AH32" s="297"/>
      <c r="AI32" s="297"/>
      <c r="AJ32" s="298"/>
    </row>
    <row r="33" spans="1:36" ht="20.25" customHeight="1" thickBot="1" x14ac:dyDescent="0.25">
      <c r="A33" s="371" t="s">
        <v>36</v>
      </c>
      <c r="B33" s="372"/>
      <c r="C33" s="84" t="s">
        <v>108</v>
      </c>
      <c r="D33" s="97">
        <f>+D32/D10*100</f>
        <v>35.920999999999999</v>
      </c>
      <c r="E33" s="98" t="s">
        <v>2</v>
      </c>
      <c r="F33" s="104">
        <f>+F32/F10*100</f>
        <v>-58.09375</v>
      </c>
      <c r="G33" s="106" t="s">
        <v>2</v>
      </c>
      <c r="H33" s="104">
        <f>+H32/H10*100</f>
        <v>20.251874999999998</v>
      </c>
      <c r="I33" s="116" t="s">
        <v>2</v>
      </c>
      <c r="J33" s="123">
        <f>+J32/J10*100</f>
        <v>-80.180750000000003</v>
      </c>
      <c r="K33" s="123" t="s">
        <v>2</v>
      </c>
      <c r="L33" s="104"/>
      <c r="M33" s="106" t="s">
        <v>2</v>
      </c>
      <c r="N33" s="68">
        <f>+N32/N10*100</f>
        <v>-80.180750000000003</v>
      </c>
      <c r="O33" s="432" t="s">
        <v>2</v>
      </c>
      <c r="P33" s="67">
        <f>+P32/P10*100</f>
        <v>35.920999999999999</v>
      </c>
      <c r="Q33" s="432" t="s">
        <v>2</v>
      </c>
      <c r="R33" s="68">
        <f>+R32/R10*100</f>
        <v>-58.09375</v>
      </c>
      <c r="S33" s="433" t="s">
        <v>2</v>
      </c>
      <c r="T33" s="68">
        <f>+T32/T10*100</f>
        <v>20.251874999999998</v>
      </c>
      <c r="U33" s="432" t="s">
        <v>2</v>
      </c>
      <c r="V33" s="434"/>
      <c r="W33" s="435"/>
      <c r="X33" s="436"/>
      <c r="Y33" s="67">
        <f>+Y32/Y10*100</f>
        <v>-35.31</v>
      </c>
      <c r="Z33" s="432" t="s">
        <v>2</v>
      </c>
      <c r="AA33" s="68">
        <f>+AA32/AA10*100</f>
        <v>54.272727272727273</v>
      </c>
      <c r="AB33" s="432" t="s">
        <v>2</v>
      </c>
      <c r="AC33" s="437">
        <f>+AC32/AC10*100</f>
        <v>34.08507042253521</v>
      </c>
      <c r="AD33" s="70" t="s">
        <v>2</v>
      </c>
      <c r="AG33" s="299"/>
      <c r="AH33" s="300"/>
      <c r="AI33" s="300"/>
      <c r="AJ33" s="301"/>
    </row>
    <row r="34" spans="1:36" ht="20.25" customHeight="1" x14ac:dyDescent="0.2">
      <c r="A34" s="438" t="s">
        <v>56</v>
      </c>
      <c r="B34" s="439"/>
      <c r="C34" s="440" t="s">
        <v>110</v>
      </c>
      <c r="D34" s="317"/>
      <c r="E34" s="318"/>
      <c r="F34" s="319"/>
      <c r="G34" s="320"/>
      <c r="H34" s="107">
        <v>3</v>
      </c>
      <c r="I34" s="107" t="s">
        <v>57</v>
      </c>
      <c r="J34" s="321"/>
      <c r="K34" s="322"/>
      <c r="L34" s="323"/>
      <c r="M34" s="324"/>
      <c r="N34" s="60">
        <v>2</v>
      </c>
      <c r="O34" s="60" t="s">
        <v>57</v>
      </c>
      <c r="P34" s="309"/>
      <c r="Q34" s="310"/>
      <c r="R34" s="311"/>
      <c r="S34" s="312"/>
      <c r="T34" s="60">
        <v>2</v>
      </c>
      <c r="U34" s="60" t="s">
        <v>57</v>
      </c>
      <c r="V34" s="441"/>
      <c r="W34" s="442"/>
      <c r="X34" s="443"/>
      <c r="Y34" s="309"/>
      <c r="Z34" s="310"/>
      <c r="AA34" s="311"/>
      <c r="AB34" s="312"/>
      <c r="AC34" s="60">
        <v>4</v>
      </c>
      <c r="AD34" s="62" t="s">
        <v>57</v>
      </c>
    </row>
    <row r="35" spans="1:36" ht="20.25" customHeight="1" thickBot="1" x14ac:dyDescent="0.25">
      <c r="A35" s="2"/>
      <c r="B35" s="13" t="s">
        <v>61</v>
      </c>
      <c r="C35" s="444" t="s">
        <v>111</v>
      </c>
      <c r="D35" s="313"/>
      <c r="E35" s="314"/>
      <c r="F35" s="315"/>
      <c r="G35" s="316"/>
      <c r="H35" s="442">
        <v>1</v>
      </c>
      <c r="I35" s="442" t="s">
        <v>57</v>
      </c>
      <c r="J35" s="325"/>
      <c r="K35" s="326"/>
      <c r="L35" s="327"/>
      <c r="M35" s="328"/>
      <c r="N35" s="442">
        <v>0</v>
      </c>
      <c r="O35" s="442" t="s">
        <v>57</v>
      </c>
      <c r="P35" s="313"/>
      <c r="Q35" s="314"/>
      <c r="R35" s="315"/>
      <c r="S35" s="316"/>
      <c r="T35" s="442">
        <v>1</v>
      </c>
      <c r="U35" s="442" t="s">
        <v>57</v>
      </c>
      <c r="V35" s="441"/>
      <c r="W35" s="442"/>
      <c r="X35" s="443"/>
      <c r="Y35" s="313"/>
      <c r="Z35" s="314"/>
      <c r="AA35" s="315"/>
      <c r="AB35" s="316"/>
      <c r="AC35" s="442">
        <v>2</v>
      </c>
      <c r="AD35" s="436" t="s">
        <v>57</v>
      </c>
    </row>
    <row r="36" spans="1:36" ht="24.75" customHeight="1" x14ac:dyDescent="0.2">
      <c r="A36" s="354" t="s">
        <v>28</v>
      </c>
      <c r="B36" s="14" t="s">
        <v>26</v>
      </c>
      <c r="C36" s="85" t="s">
        <v>112</v>
      </c>
      <c r="D36" s="321"/>
      <c r="E36" s="322"/>
      <c r="F36" s="348"/>
      <c r="G36" s="349"/>
      <c r="H36" s="54">
        <v>0</v>
      </c>
      <c r="I36" s="62" t="s">
        <v>18</v>
      </c>
      <c r="J36" s="321"/>
      <c r="K36" s="322"/>
      <c r="L36" s="348"/>
      <c r="M36" s="349"/>
      <c r="N36" s="54">
        <v>0</v>
      </c>
      <c r="O36" s="62" t="s">
        <v>18</v>
      </c>
      <c r="P36" s="321"/>
      <c r="Q36" s="322"/>
      <c r="R36" s="348"/>
      <c r="S36" s="349"/>
      <c r="T36" s="54">
        <v>0</v>
      </c>
      <c r="U36" s="62" t="s">
        <v>18</v>
      </c>
      <c r="V36" s="445"/>
      <c r="W36" s="442"/>
      <c r="X36" s="436"/>
      <c r="Y36" s="321"/>
      <c r="Z36" s="322"/>
      <c r="AA36" s="348"/>
      <c r="AB36" s="349"/>
      <c r="AC36" s="174">
        <v>2000</v>
      </c>
      <c r="AD36" s="62" t="s">
        <v>18</v>
      </c>
    </row>
    <row r="37" spans="1:36" ht="24.75" customHeight="1" x14ac:dyDescent="0.2">
      <c r="A37" s="355"/>
      <c r="B37" s="446" t="s">
        <v>62</v>
      </c>
      <c r="C37" s="86" t="s">
        <v>113</v>
      </c>
      <c r="D37" s="325"/>
      <c r="E37" s="326"/>
      <c r="F37" s="327"/>
      <c r="G37" s="328"/>
      <c r="H37" s="28">
        <v>2000</v>
      </c>
      <c r="I37" s="447" t="s">
        <v>18</v>
      </c>
      <c r="J37" s="325"/>
      <c r="K37" s="326"/>
      <c r="L37" s="327"/>
      <c r="M37" s="328"/>
      <c r="N37" s="28">
        <v>0</v>
      </c>
      <c r="O37" s="447" t="s">
        <v>18</v>
      </c>
      <c r="P37" s="325"/>
      <c r="Q37" s="326"/>
      <c r="R37" s="327"/>
      <c r="S37" s="328"/>
      <c r="T37" s="28">
        <v>2000</v>
      </c>
      <c r="U37" s="447" t="s">
        <v>18</v>
      </c>
      <c r="V37" s="445"/>
      <c r="W37" s="442"/>
      <c r="X37" s="436"/>
      <c r="Y37" s="325"/>
      <c r="Z37" s="326"/>
      <c r="AA37" s="327"/>
      <c r="AB37" s="328"/>
      <c r="AC37" s="175">
        <v>2000</v>
      </c>
      <c r="AD37" s="447" t="s">
        <v>18</v>
      </c>
    </row>
    <row r="38" spans="1:36" ht="24.75" customHeight="1" x14ac:dyDescent="0.2">
      <c r="A38" s="355"/>
      <c r="B38" s="74" t="s">
        <v>14</v>
      </c>
      <c r="C38" s="86" t="s">
        <v>114</v>
      </c>
      <c r="D38" s="325"/>
      <c r="E38" s="326"/>
      <c r="F38" s="327"/>
      <c r="G38" s="328"/>
      <c r="H38" s="28">
        <v>2000</v>
      </c>
      <c r="I38" s="447" t="s">
        <v>18</v>
      </c>
      <c r="J38" s="325"/>
      <c r="K38" s="326"/>
      <c r="L38" s="327"/>
      <c r="M38" s="328"/>
      <c r="N38" s="28">
        <v>2000</v>
      </c>
      <c r="O38" s="447" t="s">
        <v>18</v>
      </c>
      <c r="P38" s="325"/>
      <c r="Q38" s="326"/>
      <c r="R38" s="327"/>
      <c r="S38" s="328"/>
      <c r="T38" s="28">
        <v>2000</v>
      </c>
      <c r="U38" s="447" t="s">
        <v>18</v>
      </c>
      <c r="V38" s="445"/>
      <c r="W38" s="442"/>
      <c r="X38" s="436"/>
      <c r="Y38" s="325"/>
      <c r="Z38" s="326"/>
      <c r="AA38" s="327"/>
      <c r="AB38" s="328"/>
      <c r="AC38" s="175">
        <v>0</v>
      </c>
      <c r="AD38" s="447" t="s">
        <v>18</v>
      </c>
      <c r="AG38" s="295" t="s">
        <v>152</v>
      </c>
      <c r="AH38" s="295"/>
      <c r="AI38" s="295"/>
      <c r="AJ38" s="295"/>
    </row>
    <row r="39" spans="1:36" ht="24.75" customHeight="1" thickBot="1" x14ac:dyDescent="0.25">
      <c r="A39" s="356"/>
      <c r="B39" s="16" t="s">
        <v>43</v>
      </c>
      <c r="C39" s="87" t="s">
        <v>115</v>
      </c>
      <c r="D39" s="350"/>
      <c r="E39" s="351"/>
      <c r="F39" s="352"/>
      <c r="G39" s="353"/>
      <c r="H39" s="56">
        <f>SUM(H36:H38)</f>
        <v>4000</v>
      </c>
      <c r="I39" s="64" t="s">
        <v>18</v>
      </c>
      <c r="J39" s="350"/>
      <c r="K39" s="351"/>
      <c r="L39" s="352"/>
      <c r="M39" s="353"/>
      <c r="N39" s="56">
        <f>SUM(N36:N38)</f>
        <v>2000</v>
      </c>
      <c r="O39" s="64" t="s">
        <v>18</v>
      </c>
      <c r="P39" s="350"/>
      <c r="Q39" s="351"/>
      <c r="R39" s="352"/>
      <c r="S39" s="353"/>
      <c r="T39" s="56">
        <f>SUM(T36:T38)</f>
        <v>4000</v>
      </c>
      <c r="U39" s="64" t="s">
        <v>18</v>
      </c>
      <c r="V39" s="448"/>
      <c r="W39" s="134"/>
      <c r="X39" s="64"/>
      <c r="Y39" s="350"/>
      <c r="Z39" s="351"/>
      <c r="AA39" s="352"/>
      <c r="AB39" s="353"/>
      <c r="AC39" s="176">
        <f>SUM(AC36:AC38)</f>
        <v>4000</v>
      </c>
      <c r="AD39" s="64" t="s">
        <v>18</v>
      </c>
      <c r="AG39" s="295"/>
      <c r="AH39" s="295"/>
      <c r="AI39" s="295"/>
      <c r="AJ39" s="295"/>
    </row>
    <row r="40" spans="1:36" ht="20.25" customHeight="1" x14ac:dyDescent="0.2">
      <c r="A40" s="449"/>
      <c r="B40" s="449"/>
      <c r="C40" s="449"/>
      <c r="D40" s="435"/>
      <c r="E40" s="435"/>
      <c r="F40" s="435"/>
      <c r="G40" s="435"/>
      <c r="H40" s="435"/>
      <c r="I40" s="435"/>
      <c r="J40" s="435"/>
      <c r="K40" s="435"/>
      <c r="L40" s="435"/>
      <c r="M40" s="435"/>
      <c r="N40" s="435"/>
      <c r="O40" s="435"/>
      <c r="P40" s="435"/>
      <c r="Q40" s="435"/>
      <c r="R40" s="435"/>
      <c r="S40" s="435"/>
      <c r="T40" s="435"/>
      <c r="U40" s="435"/>
      <c r="V40" s="435"/>
      <c r="W40" s="435"/>
      <c r="X40" s="435"/>
      <c r="Y40" s="435"/>
      <c r="Z40" s="435"/>
      <c r="AA40" s="435"/>
      <c r="AB40" s="435"/>
      <c r="AC40" s="435"/>
      <c r="AD40" s="435"/>
    </row>
    <row r="41" spans="1:36" ht="6" customHeight="1" x14ac:dyDescent="0.2">
      <c r="A41" s="449"/>
      <c r="B41" s="449"/>
      <c r="C41" s="435"/>
      <c r="J41" s="435"/>
      <c r="K41" s="435"/>
      <c r="L41" s="435"/>
      <c r="M41" s="435"/>
      <c r="N41" s="435"/>
      <c r="O41" s="435"/>
      <c r="P41" s="435"/>
      <c r="Q41" s="435"/>
      <c r="R41" s="435"/>
      <c r="S41" s="435"/>
      <c r="T41" s="435"/>
      <c r="U41" s="435"/>
      <c r="V41" s="435"/>
      <c r="W41" s="435"/>
      <c r="X41" s="435"/>
      <c r="Y41" s="435"/>
      <c r="Z41" s="435"/>
      <c r="AA41" s="435"/>
      <c r="AB41" s="435"/>
      <c r="AC41" s="435"/>
      <c r="AD41" s="435"/>
      <c r="AE41" s="435"/>
      <c r="AG41" s="295" t="s">
        <v>153</v>
      </c>
      <c r="AH41" s="295"/>
      <c r="AI41" s="295"/>
      <c r="AJ41" s="295"/>
    </row>
    <row r="42" spans="1:36" ht="18" customHeight="1" x14ac:dyDescent="0.2">
      <c r="A42" s="450"/>
      <c r="D42" s="451"/>
      <c r="E42" s="452"/>
      <c r="F42" s="453"/>
      <c r="G42" s="454"/>
      <c r="H42" s="455" t="s">
        <v>63</v>
      </c>
      <c r="I42" s="456"/>
      <c r="J42" s="457"/>
      <c r="K42" s="457"/>
      <c r="N42" s="455" t="s">
        <v>63</v>
      </c>
      <c r="O42" s="456"/>
      <c r="P42" s="457"/>
      <c r="Q42" s="457"/>
      <c r="R42" s="457"/>
      <c r="S42" s="457"/>
      <c r="T42" s="455" t="s">
        <v>64</v>
      </c>
      <c r="U42" s="456"/>
      <c r="V42" s="457"/>
      <c r="W42" s="457"/>
      <c r="X42" s="457"/>
      <c r="Y42" s="148"/>
      <c r="Z42" s="457"/>
      <c r="AA42" s="457"/>
      <c r="AB42" s="457"/>
      <c r="AC42" s="455" t="s">
        <v>58</v>
      </c>
      <c r="AD42" s="456"/>
      <c r="AG42" s="295"/>
      <c r="AH42" s="295"/>
      <c r="AI42" s="295"/>
      <c r="AJ42" s="295"/>
    </row>
    <row r="43" spans="1:36" ht="18" customHeight="1" x14ac:dyDescent="0.2">
      <c r="A43" s="450"/>
      <c r="D43" s="357" t="s">
        <v>42</v>
      </c>
      <c r="E43" s="458" t="s">
        <v>34</v>
      </c>
      <c r="F43" s="459"/>
      <c r="G43" s="35" t="s">
        <v>119</v>
      </c>
      <c r="H43" s="173">
        <f>H32</f>
        <v>972090</v>
      </c>
      <c r="I43" s="456" t="s">
        <v>37</v>
      </c>
      <c r="J43" s="457"/>
      <c r="K43" s="457"/>
      <c r="N43" s="173">
        <f>N32</f>
        <v>-641446</v>
      </c>
      <c r="O43" s="456" t="s">
        <v>37</v>
      </c>
      <c r="P43" s="457"/>
      <c r="Q43" s="457"/>
      <c r="R43" s="457"/>
      <c r="S43" s="457"/>
      <c r="T43" s="173">
        <f>T32</f>
        <v>972090</v>
      </c>
      <c r="U43" s="456" t="s">
        <v>37</v>
      </c>
      <c r="V43" s="457"/>
      <c r="W43" s="457"/>
      <c r="X43" s="457"/>
      <c r="Y43" s="289"/>
      <c r="Z43" s="457"/>
      <c r="AA43" s="457"/>
      <c r="AB43" s="457"/>
      <c r="AC43" s="177">
        <f>AC32</f>
        <v>2420040</v>
      </c>
      <c r="AD43" s="456" t="s">
        <v>37</v>
      </c>
      <c r="AG43" s="295"/>
      <c r="AH43" s="295"/>
      <c r="AI43" s="295"/>
      <c r="AJ43" s="295"/>
    </row>
    <row r="44" spans="1:36" ht="18" customHeight="1" x14ac:dyDescent="0.2">
      <c r="A44" s="450"/>
      <c r="D44" s="358"/>
      <c r="E44" s="460" t="s">
        <v>68</v>
      </c>
      <c r="F44" s="461"/>
      <c r="G44" s="35" t="s">
        <v>120</v>
      </c>
      <c r="H44" s="173">
        <f>H26</f>
        <v>1571910</v>
      </c>
      <c r="I44" s="456" t="s">
        <v>37</v>
      </c>
      <c r="J44" s="457"/>
      <c r="K44" s="457"/>
      <c r="N44" s="173">
        <f>N26</f>
        <v>495446</v>
      </c>
      <c r="O44" s="456" t="s">
        <v>37</v>
      </c>
      <c r="P44" s="457"/>
      <c r="Q44" s="457"/>
      <c r="R44" s="457"/>
      <c r="S44" s="457"/>
      <c r="T44" s="173">
        <f>T26</f>
        <v>1571910</v>
      </c>
      <c r="U44" s="456" t="s">
        <v>37</v>
      </c>
      <c r="V44" s="457"/>
      <c r="W44" s="457"/>
      <c r="X44" s="457"/>
      <c r="Y44" s="289"/>
      <c r="Z44" s="457"/>
      <c r="AA44" s="457"/>
      <c r="AB44" s="457"/>
      <c r="AC44" s="177">
        <f>AC26</f>
        <v>1469960</v>
      </c>
      <c r="AD44" s="456" t="s">
        <v>37</v>
      </c>
      <c r="AG44" s="462"/>
      <c r="AH44" s="462"/>
      <c r="AI44" s="462"/>
      <c r="AJ44" s="462"/>
    </row>
    <row r="45" spans="1:36" ht="18" customHeight="1" x14ac:dyDescent="0.2">
      <c r="A45" s="450"/>
      <c r="D45" s="358"/>
      <c r="E45" s="458" t="s">
        <v>65</v>
      </c>
      <c r="F45" s="459"/>
      <c r="G45" s="35" t="s">
        <v>122</v>
      </c>
      <c r="H45" s="463">
        <v>1500000</v>
      </c>
      <c r="I45" s="464" t="s">
        <v>37</v>
      </c>
      <c r="J45" s="289"/>
      <c r="K45" s="289"/>
      <c r="N45" s="463">
        <v>1500000</v>
      </c>
      <c r="O45" s="464" t="s">
        <v>37</v>
      </c>
      <c r="P45" s="290" t="s">
        <v>206</v>
      </c>
      <c r="Q45" s="291"/>
      <c r="R45" s="289"/>
      <c r="S45" s="289"/>
      <c r="T45" s="465">
        <v>1500000</v>
      </c>
      <c r="U45" s="464" t="s">
        <v>37</v>
      </c>
      <c r="V45" s="290" t="s">
        <v>206</v>
      </c>
      <c r="W45" s="291"/>
      <c r="X45" s="289"/>
      <c r="Y45" s="138"/>
      <c r="Z45" s="289"/>
      <c r="AA45" s="289"/>
      <c r="AB45" s="289"/>
      <c r="AC45" s="466"/>
      <c r="AD45" s="456" t="s">
        <v>37</v>
      </c>
      <c r="AG45" s="462"/>
      <c r="AH45" s="462"/>
      <c r="AI45" s="462"/>
      <c r="AJ45" s="462"/>
    </row>
    <row r="46" spans="1:36" ht="18" customHeight="1" x14ac:dyDescent="0.2">
      <c r="A46" s="450"/>
      <c r="D46" s="359"/>
      <c r="E46" s="460" t="s">
        <v>43</v>
      </c>
      <c r="F46" s="461"/>
      <c r="G46" s="35" t="s">
        <v>96</v>
      </c>
      <c r="H46" s="173">
        <f>SUM(H43:H45)</f>
        <v>4044000</v>
      </c>
      <c r="I46" s="456" t="s">
        <v>37</v>
      </c>
      <c r="J46" s="457"/>
      <c r="K46" s="457"/>
      <c r="N46" s="173">
        <f>SUM(N43:N45)</f>
        <v>1354000</v>
      </c>
      <c r="O46" s="456" t="s">
        <v>37</v>
      </c>
      <c r="P46" s="457"/>
      <c r="Q46" s="457"/>
      <c r="R46" s="457"/>
      <c r="S46" s="457"/>
      <c r="T46" s="173">
        <f>SUM(T43:T45)</f>
        <v>4044000</v>
      </c>
      <c r="U46" s="456" t="s">
        <v>37</v>
      </c>
      <c r="V46" s="457"/>
      <c r="W46" s="457"/>
      <c r="X46" s="457"/>
      <c r="Y46" s="289"/>
      <c r="Z46" s="457"/>
      <c r="AA46" s="457"/>
      <c r="AB46" s="457"/>
      <c r="AC46" s="177">
        <f>SUM(AC43:AC45)</f>
        <v>3890000</v>
      </c>
      <c r="AD46" s="456" t="s">
        <v>37</v>
      </c>
      <c r="AG46" s="462"/>
      <c r="AH46" s="462"/>
      <c r="AI46" s="462"/>
      <c r="AJ46" s="462"/>
    </row>
    <row r="47" spans="1:36" ht="18" customHeight="1" x14ac:dyDescent="0.2">
      <c r="A47" s="450"/>
      <c r="D47" s="293" t="s">
        <v>35</v>
      </c>
      <c r="E47" s="460" t="s">
        <v>70</v>
      </c>
      <c r="F47" s="461"/>
      <c r="G47" s="35" t="s">
        <v>123</v>
      </c>
      <c r="H47" s="173">
        <f>H43+H45</f>
        <v>2472090</v>
      </c>
      <c r="I47" s="456" t="s">
        <v>37</v>
      </c>
      <c r="J47" s="457"/>
      <c r="K47" s="457"/>
      <c r="N47" s="173">
        <f>N43+N45</f>
        <v>858554</v>
      </c>
      <c r="O47" s="456" t="s">
        <v>37</v>
      </c>
      <c r="P47" s="457"/>
      <c r="Q47" s="457"/>
      <c r="R47" s="457"/>
      <c r="S47" s="457"/>
      <c r="T47" s="173">
        <f>T43+T45</f>
        <v>2472090</v>
      </c>
      <c r="U47" s="456" t="s">
        <v>37</v>
      </c>
      <c r="V47" s="457"/>
      <c r="W47" s="457"/>
      <c r="X47" s="457"/>
      <c r="Y47" s="289"/>
      <c r="Z47" s="457"/>
      <c r="AA47" s="457"/>
      <c r="AB47" s="457"/>
      <c r="AC47" s="177">
        <f>AC43+AC45</f>
        <v>2420040</v>
      </c>
      <c r="AD47" s="456" t="s">
        <v>37</v>
      </c>
    </row>
    <row r="48" spans="1:36" ht="18" customHeight="1" x14ac:dyDescent="0.2">
      <c r="A48" s="450"/>
      <c r="D48" s="294"/>
      <c r="E48" s="360" t="s">
        <v>149</v>
      </c>
      <c r="F48" s="33" t="s">
        <v>43</v>
      </c>
      <c r="G48" s="35" t="s">
        <v>124</v>
      </c>
      <c r="H48" s="173">
        <f>SUM(H49:H50)</f>
        <v>200000</v>
      </c>
      <c r="I48" s="456" t="s">
        <v>37</v>
      </c>
      <c r="J48" s="457"/>
      <c r="K48" s="457"/>
      <c r="N48" s="173">
        <f>SUM(N49:N50)</f>
        <v>200000</v>
      </c>
      <c r="O48" s="456" t="s">
        <v>37</v>
      </c>
      <c r="P48" s="457"/>
      <c r="Q48" s="457"/>
      <c r="R48" s="457"/>
      <c r="S48" s="457"/>
      <c r="T48" s="173">
        <f>SUM(T49:T50)</f>
        <v>1000000</v>
      </c>
      <c r="U48" s="456" t="s">
        <v>37</v>
      </c>
      <c r="V48" s="457"/>
      <c r="W48" s="457"/>
      <c r="X48" s="457"/>
      <c r="Y48" s="289"/>
      <c r="Z48" s="457"/>
      <c r="AA48" s="457"/>
      <c r="AB48" s="457"/>
      <c r="AC48" s="177">
        <f>SUM(AC49:AC50)</f>
        <v>1000000</v>
      </c>
      <c r="AD48" s="456" t="s">
        <v>37</v>
      </c>
      <c r="AG48" s="292"/>
      <c r="AH48" s="292"/>
      <c r="AI48" s="292"/>
      <c r="AJ48" s="292"/>
    </row>
    <row r="49" spans="1:36" ht="18" customHeight="1" x14ac:dyDescent="0.2">
      <c r="A49" s="450"/>
      <c r="D49" s="294"/>
      <c r="E49" s="361"/>
      <c r="F49" s="34" t="s">
        <v>109</v>
      </c>
      <c r="G49" s="35" t="s">
        <v>125</v>
      </c>
      <c r="H49" s="173">
        <v>0</v>
      </c>
      <c r="I49" s="456" t="s">
        <v>37</v>
      </c>
      <c r="J49" s="457"/>
      <c r="K49" s="457"/>
      <c r="N49" s="173">
        <v>0</v>
      </c>
      <c r="O49" s="456" t="s">
        <v>37</v>
      </c>
      <c r="P49" s="457"/>
      <c r="Q49" s="457"/>
      <c r="R49" s="457"/>
      <c r="S49" s="457"/>
      <c r="T49" s="173">
        <v>800000</v>
      </c>
      <c r="U49" s="456" t="s">
        <v>37</v>
      </c>
      <c r="V49" s="457"/>
      <c r="W49" s="457"/>
      <c r="X49" s="457"/>
      <c r="Y49" s="289"/>
      <c r="Z49" s="457"/>
      <c r="AA49" s="457"/>
      <c r="AB49" s="457"/>
      <c r="AC49" s="177">
        <v>800000</v>
      </c>
      <c r="AD49" s="456" t="s">
        <v>37</v>
      </c>
      <c r="AG49" s="292"/>
      <c r="AH49" s="292"/>
      <c r="AI49" s="292"/>
      <c r="AJ49" s="292"/>
    </row>
    <row r="50" spans="1:36" ht="18" customHeight="1" x14ac:dyDescent="0.2">
      <c r="A50" s="450"/>
      <c r="D50" s="294"/>
      <c r="E50" s="362"/>
      <c r="F50" s="34" t="s">
        <v>205</v>
      </c>
      <c r="G50" s="35" t="s">
        <v>126</v>
      </c>
      <c r="H50" s="173">
        <v>200000</v>
      </c>
      <c r="I50" s="456" t="s">
        <v>37</v>
      </c>
      <c r="J50" s="457"/>
      <c r="K50" s="457"/>
      <c r="N50" s="173">
        <v>200000</v>
      </c>
      <c r="O50" s="456" t="s">
        <v>37</v>
      </c>
      <c r="P50" s="457"/>
      <c r="Q50" s="457"/>
      <c r="R50" s="457"/>
      <c r="S50" s="457"/>
      <c r="T50" s="173">
        <v>200000</v>
      </c>
      <c r="U50" s="456" t="s">
        <v>37</v>
      </c>
      <c r="V50" s="457"/>
      <c r="W50" s="457"/>
      <c r="X50" s="457"/>
      <c r="Y50" s="289"/>
      <c r="Z50" s="457"/>
      <c r="AA50" s="457"/>
      <c r="AB50" s="457"/>
      <c r="AC50" s="177">
        <v>200000</v>
      </c>
      <c r="AD50" s="456" t="s">
        <v>37</v>
      </c>
    </row>
    <row r="51" spans="1:36" ht="18" customHeight="1" x14ac:dyDescent="0.2">
      <c r="A51" s="450"/>
      <c r="D51" s="467" t="s">
        <v>74</v>
      </c>
      <c r="E51" s="468"/>
      <c r="F51" s="469"/>
      <c r="G51" s="35" t="s">
        <v>40</v>
      </c>
      <c r="H51" s="173">
        <f>H46-(H47+H48)</f>
        <v>1371910</v>
      </c>
      <c r="I51" s="456" t="s">
        <v>37</v>
      </c>
      <c r="J51" s="457"/>
      <c r="K51" s="457"/>
      <c r="N51" s="173">
        <f>N46-(N47+N48)</f>
        <v>295446</v>
      </c>
      <c r="O51" s="456" t="s">
        <v>37</v>
      </c>
      <c r="P51" s="457"/>
      <c r="Q51" s="457"/>
      <c r="R51" s="457"/>
      <c r="S51" s="457"/>
      <c r="T51" s="173">
        <f>T46-(T47+T48)</f>
        <v>571910</v>
      </c>
      <c r="U51" s="456" t="s">
        <v>37</v>
      </c>
      <c r="V51" s="457"/>
      <c r="W51" s="457"/>
      <c r="X51" s="457"/>
      <c r="Y51" s="289"/>
      <c r="Z51" s="457"/>
      <c r="AA51" s="457"/>
      <c r="AB51" s="457"/>
      <c r="AC51" s="177">
        <f>AC46-(AC47+AC48)</f>
        <v>469960</v>
      </c>
      <c r="AD51" s="456" t="s">
        <v>37</v>
      </c>
    </row>
    <row r="52" spans="1:36" ht="20.25" customHeight="1" x14ac:dyDescent="0.2">
      <c r="AG52" s="292"/>
      <c r="AH52" s="292"/>
      <c r="AI52" s="292"/>
      <c r="AJ52" s="292"/>
    </row>
  </sheetData>
  <mergeCells count="96">
    <mergeCell ref="D47:D50"/>
    <mergeCell ref="E47:F47"/>
    <mergeCell ref="E48:E50"/>
    <mergeCell ref="AG48:AJ49"/>
    <mergeCell ref="D51:F51"/>
    <mergeCell ref="AG52:AJ52"/>
    <mergeCell ref="AG41:AJ46"/>
    <mergeCell ref="D43:D46"/>
    <mergeCell ref="E43:F43"/>
    <mergeCell ref="E44:F44"/>
    <mergeCell ref="E45:F45"/>
    <mergeCell ref="P45:Q45"/>
    <mergeCell ref="V45:W45"/>
    <mergeCell ref="E46:F46"/>
    <mergeCell ref="AG38:AJ39"/>
    <mergeCell ref="D39:E39"/>
    <mergeCell ref="F39:G39"/>
    <mergeCell ref="J39:K39"/>
    <mergeCell ref="L39:M39"/>
    <mergeCell ref="P39:Q39"/>
    <mergeCell ref="R39:S39"/>
    <mergeCell ref="Y39:Z39"/>
    <mergeCell ref="AA39:AB39"/>
    <mergeCell ref="AA37:AB37"/>
    <mergeCell ref="D38:E38"/>
    <mergeCell ref="F38:G38"/>
    <mergeCell ref="J38:K38"/>
    <mergeCell ref="L38:M38"/>
    <mergeCell ref="P38:Q38"/>
    <mergeCell ref="R38:S38"/>
    <mergeCell ref="Y38:Z38"/>
    <mergeCell ref="AA38:AB38"/>
    <mergeCell ref="R36:S36"/>
    <mergeCell ref="Y36:Z36"/>
    <mergeCell ref="AA36:AB36"/>
    <mergeCell ref="D37:E37"/>
    <mergeCell ref="F37:G37"/>
    <mergeCell ref="J37:K37"/>
    <mergeCell ref="L37:M37"/>
    <mergeCell ref="P37:Q37"/>
    <mergeCell ref="R37:S37"/>
    <mergeCell ref="Y37:Z37"/>
    <mergeCell ref="A36:A39"/>
    <mergeCell ref="D36:E36"/>
    <mergeCell ref="F36:G36"/>
    <mergeCell ref="J36:K36"/>
    <mergeCell ref="L36:M36"/>
    <mergeCell ref="P36:Q36"/>
    <mergeCell ref="Y34:Z34"/>
    <mergeCell ref="AA34:AB34"/>
    <mergeCell ref="D35:E35"/>
    <mergeCell ref="F35:G35"/>
    <mergeCell ref="J35:K35"/>
    <mergeCell ref="L35:M35"/>
    <mergeCell ref="P35:Q35"/>
    <mergeCell ref="R35:S35"/>
    <mergeCell ref="Y35:Z35"/>
    <mergeCell ref="AA35:AB35"/>
    <mergeCell ref="A32:B32"/>
    <mergeCell ref="AG32:AJ33"/>
    <mergeCell ref="A33:B33"/>
    <mergeCell ref="A34:B34"/>
    <mergeCell ref="D34:E34"/>
    <mergeCell ref="F34:G34"/>
    <mergeCell ref="J34:K34"/>
    <mergeCell ref="L34:M34"/>
    <mergeCell ref="P34:Q34"/>
    <mergeCell ref="R34:S34"/>
    <mergeCell ref="A11:A31"/>
    <mergeCell ref="AG11:AJ14"/>
    <mergeCell ref="AG21:AJ22"/>
    <mergeCell ref="AG23:AJ23"/>
    <mergeCell ref="AG24:AJ25"/>
    <mergeCell ref="AG26:AJ29"/>
    <mergeCell ref="T3:U3"/>
    <mergeCell ref="Y3:Z3"/>
    <mergeCell ref="AA3:AB3"/>
    <mergeCell ref="AC3:AD3"/>
    <mergeCell ref="A4:A10"/>
    <mergeCell ref="AG9:AK9"/>
    <mergeCell ref="H3:I3"/>
    <mergeCell ref="J3:K3"/>
    <mergeCell ref="L3:M3"/>
    <mergeCell ref="N3:O3"/>
    <mergeCell ref="P3:Q3"/>
    <mergeCell ref="R3:S3"/>
    <mergeCell ref="AG1:AJ2"/>
    <mergeCell ref="A2:B2"/>
    <mergeCell ref="D2:I2"/>
    <mergeCell ref="J2:O2"/>
    <mergeCell ref="P2:U2"/>
    <mergeCell ref="W2:W3"/>
    <mergeCell ref="Y2:AD2"/>
    <mergeCell ref="A3:B3"/>
    <mergeCell ref="D3:E3"/>
    <mergeCell ref="F3:G3"/>
  </mergeCells>
  <phoneticPr fontId="31"/>
  <printOptions horizontalCentered="1"/>
  <pageMargins left="0.39370078740157483" right="0.39370078740157483" top="0.78740157480314965" bottom="0.39370078740157483" header="0" footer="0"/>
  <pageSetup paperSize="9" scale="51"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L54"/>
  <sheetViews>
    <sheetView tabSelected="1" view="pageBreakPreview" zoomScaleNormal="90" zoomScaleSheetLayoutView="100" workbookViewId="0">
      <selection activeCell="C32" sqref="C32"/>
    </sheetView>
  </sheetViews>
  <sheetFormatPr defaultRowHeight="13" x14ac:dyDescent="0.2"/>
  <cols>
    <col min="1" max="1" width="3.26953125" customWidth="1"/>
    <col min="2" max="2" width="13.08984375" customWidth="1"/>
    <col min="3" max="3" width="8.7265625" customWidth="1"/>
    <col min="4" max="4" width="3.7265625" customWidth="1"/>
    <col min="5" max="5" width="8.7265625" customWidth="1"/>
    <col min="6" max="6" width="3.7265625" customWidth="1"/>
    <col min="7" max="7" width="8.7265625" customWidth="1"/>
    <col min="8" max="8" width="3.7265625" customWidth="1"/>
    <col min="9" max="9" width="8.7265625" customWidth="1"/>
    <col min="10" max="10" width="3.7265625" customWidth="1"/>
    <col min="11" max="11" width="8.7265625" customWidth="1"/>
    <col min="12" max="12" width="3.7265625" customWidth="1"/>
    <col min="13" max="13" width="8.7265625" customWidth="1"/>
    <col min="14" max="14" width="3.7265625" customWidth="1"/>
    <col min="15" max="15" width="8.7265625" customWidth="1"/>
    <col min="16" max="16" width="3.7265625" customWidth="1"/>
    <col min="17" max="17" width="8.7265625" customWidth="1"/>
    <col min="18" max="18" width="3.7265625" customWidth="1"/>
    <col min="19" max="19" width="8.7265625" customWidth="1"/>
    <col min="20" max="20" width="3.7265625" customWidth="1"/>
    <col min="21" max="21" width="8.7265625" customWidth="1"/>
    <col min="22" max="22" width="3.7265625" customWidth="1"/>
    <col min="23" max="23" width="8.7265625" customWidth="1"/>
    <col min="24" max="24" width="3.7265625" customWidth="1"/>
    <col min="25" max="25" width="8.7265625" customWidth="1"/>
    <col min="26" max="26" width="3.7265625" customWidth="1"/>
    <col min="27" max="27" width="8.7265625" customWidth="1"/>
    <col min="28" max="28" width="3.7265625" customWidth="1"/>
    <col min="29" max="29" width="8.7265625" customWidth="1"/>
    <col min="30" max="30" width="3.7265625" customWidth="1"/>
    <col min="31" max="31" width="8.7265625" customWidth="1"/>
    <col min="32" max="32" width="3.7265625" customWidth="1"/>
    <col min="33" max="33" width="8.7265625" customWidth="1"/>
    <col min="34" max="34" width="3.7265625" customWidth="1"/>
    <col min="35" max="35" width="8.7265625" customWidth="1"/>
    <col min="36" max="36" width="3.7265625" customWidth="1"/>
    <col min="37" max="37" width="8.7265625" customWidth="1"/>
    <col min="38" max="38" width="3.7265625" customWidth="1"/>
    <col min="39" max="39" width="2.7265625" customWidth="1"/>
  </cols>
  <sheetData>
    <row r="1" spans="1:38" ht="18" customHeight="1" thickBot="1" x14ac:dyDescent="0.25">
      <c r="A1" s="1"/>
      <c r="B1" s="5" t="s">
        <v>1</v>
      </c>
      <c r="C1" s="1"/>
      <c r="D1" s="1"/>
      <c r="E1" s="1"/>
      <c r="F1" s="43" t="s">
        <v>3</v>
      </c>
      <c r="G1" s="51"/>
      <c r="H1" s="1"/>
      <c r="I1" s="1"/>
      <c r="J1" s="1"/>
      <c r="K1" s="1"/>
      <c r="L1" s="43"/>
      <c r="M1" s="51"/>
      <c r="N1" s="1"/>
      <c r="O1" s="1"/>
      <c r="P1" s="1"/>
      <c r="Q1" s="1"/>
      <c r="R1" s="1"/>
      <c r="S1" s="1"/>
      <c r="T1" s="1"/>
      <c r="U1" s="1"/>
      <c r="V1" s="1"/>
      <c r="W1" s="1"/>
      <c r="X1" s="1"/>
      <c r="Y1" s="1"/>
      <c r="Z1" s="1"/>
      <c r="AA1" s="1"/>
      <c r="AB1" s="1"/>
      <c r="AC1" s="1"/>
      <c r="AD1" s="1"/>
      <c r="AE1" s="1"/>
      <c r="AF1" s="1"/>
      <c r="AG1" s="1"/>
      <c r="AH1" s="1" t="s">
        <v>8</v>
      </c>
      <c r="AI1" s="1"/>
      <c r="AJ1" s="1"/>
      <c r="AK1" s="1"/>
      <c r="AL1" s="1"/>
    </row>
    <row r="2" spans="1:38" ht="18" customHeight="1" x14ac:dyDescent="0.2">
      <c r="A2" s="329" t="s">
        <v>6</v>
      </c>
      <c r="B2" s="330"/>
      <c r="C2" s="373" t="s">
        <v>131</v>
      </c>
      <c r="D2" s="374"/>
      <c r="E2" s="180" t="s">
        <v>133</v>
      </c>
      <c r="F2" s="183"/>
      <c r="G2" s="183" t="s">
        <v>132</v>
      </c>
      <c r="H2" s="184"/>
      <c r="I2" s="373" t="s">
        <v>134</v>
      </c>
      <c r="J2" s="374"/>
      <c r="K2" s="180" t="s">
        <v>133</v>
      </c>
      <c r="L2" s="183"/>
      <c r="M2" s="183" t="s">
        <v>132</v>
      </c>
      <c r="N2" s="184"/>
      <c r="O2" s="373" t="s">
        <v>22</v>
      </c>
      <c r="P2" s="374"/>
      <c r="Q2" s="180" t="s">
        <v>133</v>
      </c>
      <c r="R2" s="183"/>
      <c r="S2" s="183" t="s">
        <v>132</v>
      </c>
      <c r="T2" s="184"/>
      <c r="U2" s="373" t="s">
        <v>33</v>
      </c>
      <c r="V2" s="374"/>
      <c r="W2" s="180" t="s">
        <v>133</v>
      </c>
      <c r="X2" s="183"/>
      <c r="Y2" s="183" t="s">
        <v>132</v>
      </c>
      <c r="Z2" s="184"/>
      <c r="AA2" s="373" t="s">
        <v>121</v>
      </c>
      <c r="AB2" s="374"/>
      <c r="AC2" s="180" t="s">
        <v>133</v>
      </c>
      <c r="AD2" s="183"/>
      <c r="AE2" s="183" t="s">
        <v>132</v>
      </c>
      <c r="AF2" s="184"/>
      <c r="AG2" s="373" t="s">
        <v>194</v>
      </c>
      <c r="AH2" s="374"/>
      <c r="AI2" s="255" t="s">
        <v>133</v>
      </c>
      <c r="AJ2" s="183"/>
      <c r="AK2" s="385" t="s">
        <v>195</v>
      </c>
      <c r="AL2" s="386"/>
    </row>
    <row r="3" spans="1:38" ht="18" customHeight="1" thickBot="1" x14ac:dyDescent="0.25">
      <c r="A3" s="342" t="s">
        <v>10</v>
      </c>
      <c r="B3" s="343"/>
      <c r="C3" s="344"/>
      <c r="D3" s="375"/>
      <c r="E3" s="376"/>
      <c r="F3" s="377"/>
      <c r="G3" s="305" t="s">
        <v>11</v>
      </c>
      <c r="H3" s="347"/>
      <c r="I3" s="344"/>
      <c r="J3" s="375"/>
      <c r="K3" s="376"/>
      <c r="L3" s="377"/>
      <c r="M3" s="305" t="s">
        <v>11</v>
      </c>
      <c r="N3" s="347"/>
      <c r="O3" s="344"/>
      <c r="P3" s="375"/>
      <c r="Q3" s="376"/>
      <c r="R3" s="377"/>
      <c r="S3" s="305" t="s">
        <v>11</v>
      </c>
      <c r="T3" s="347"/>
      <c r="U3" s="344"/>
      <c r="V3" s="375"/>
      <c r="W3" s="376"/>
      <c r="X3" s="377"/>
      <c r="Y3" s="305" t="s">
        <v>11</v>
      </c>
      <c r="Z3" s="347"/>
      <c r="AA3" s="344"/>
      <c r="AB3" s="375"/>
      <c r="AC3" s="376"/>
      <c r="AD3" s="377"/>
      <c r="AE3" s="305" t="s">
        <v>11</v>
      </c>
      <c r="AF3" s="347"/>
      <c r="AG3" s="344"/>
      <c r="AH3" s="375"/>
      <c r="AI3" s="376"/>
      <c r="AJ3" s="377"/>
      <c r="AK3" s="305" t="s">
        <v>11</v>
      </c>
      <c r="AL3" s="347"/>
    </row>
    <row r="4" spans="1:38" s="245" customFormat="1" ht="18" customHeight="1" thickTop="1" x14ac:dyDescent="0.2">
      <c r="A4" s="363" t="s">
        <v>13</v>
      </c>
      <c r="B4" s="242" t="s">
        <v>15</v>
      </c>
      <c r="C4" s="243"/>
      <c r="D4" s="23" t="s">
        <v>18</v>
      </c>
      <c r="E4" s="244"/>
      <c r="F4" s="44" t="s">
        <v>18</v>
      </c>
      <c r="G4" s="265">
        <f>+C4+E4</f>
        <v>0</v>
      </c>
      <c r="H4" s="108" t="s">
        <v>18</v>
      </c>
      <c r="I4" s="243"/>
      <c r="J4" s="23" t="s">
        <v>18</v>
      </c>
      <c r="K4" s="244"/>
      <c r="L4" s="44" t="s">
        <v>18</v>
      </c>
      <c r="M4" s="265">
        <f>+I4+K4</f>
        <v>0</v>
      </c>
      <c r="N4" s="108" t="s">
        <v>18</v>
      </c>
      <c r="O4" s="243"/>
      <c r="P4" s="23" t="s">
        <v>18</v>
      </c>
      <c r="Q4" s="244"/>
      <c r="R4" s="44" t="s">
        <v>18</v>
      </c>
      <c r="S4" s="265">
        <f>+O4+Q4</f>
        <v>0</v>
      </c>
      <c r="T4" s="108" t="s">
        <v>18</v>
      </c>
      <c r="U4" s="243"/>
      <c r="V4" s="23" t="s">
        <v>18</v>
      </c>
      <c r="W4" s="244"/>
      <c r="X4" s="44" t="s">
        <v>18</v>
      </c>
      <c r="Y4" s="265">
        <f>+U4+W4</f>
        <v>0</v>
      </c>
      <c r="Z4" s="108" t="s">
        <v>18</v>
      </c>
      <c r="AA4" s="243"/>
      <c r="AB4" s="23" t="s">
        <v>18</v>
      </c>
      <c r="AC4" s="244"/>
      <c r="AD4" s="44" t="s">
        <v>18</v>
      </c>
      <c r="AE4" s="265">
        <f>+AA4+AC4</f>
        <v>0</v>
      </c>
      <c r="AF4" s="108" t="s">
        <v>18</v>
      </c>
      <c r="AG4" s="243"/>
      <c r="AH4" s="23" t="s">
        <v>18</v>
      </c>
      <c r="AI4" s="244"/>
      <c r="AJ4" s="44" t="s">
        <v>18</v>
      </c>
      <c r="AK4" s="265">
        <f>+AG4+AI4</f>
        <v>0</v>
      </c>
      <c r="AL4" s="108" t="s">
        <v>18</v>
      </c>
    </row>
    <row r="5" spans="1:38" ht="18" customHeight="1" x14ac:dyDescent="0.2">
      <c r="A5" s="364"/>
      <c r="B5" s="7" t="s">
        <v>4</v>
      </c>
      <c r="C5" s="89"/>
      <c r="D5" s="24" t="s">
        <v>20</v>
      </c>
      <c r="E5" s="28"/>
      <c r="F5" s="105" t="s">
        <v>20</v>
      </c>
      <c r="G5" s="53" t="s">
        <v>29</v>
      </c>
      <c r="H5" s="109"/>
      <c r="I5" s="89"/>
      <c r="J5" s="24" t="s">
        <v>20</v>
      </c>
      <c r="K5" s="28"/>
      <c r="L5" s="105" t="s">
        <v>20</v>
      </c>
      <c r="M5" s="53" t="s">
        <v>29</v>
      </c>
      <c r="N5" s="109"/>
      <c r="O5" s="89"/>
      <c r="P5" s="24" t="s">
        <v>20</v>
      </c>
      <c r="Q5" s="28"/>
      <c r="R5" s="105" t="s">
        <v>20</v>
      </c>
      <c r="S5" s="53" t="s">
        <v>29</v>
      </c>
      <c r="T5" s="109"/>
      <c r="U5" s="89"/>
      <c r="V5" s="24" t="s">
        <v>20</v>
      </c>
      <c r="W5" s="28"/>
      <c r="X5" s="105" t="s">
        <v>20</v>
      </c>
      <c r="Y5" s="53" t="s">
        <v>29</v>
      </c>
      <c r="Z5" s="109"/>
      <c r="AA5" s="89"/>
      <c r="AB5" s="24" t="s">
        <v>20</v>
      </c>
      <c r="AC5" s="28"/>
      <c r="AD5" s="105" t="s">
        <v>20</v>
      </c>
      <c r="AE5" s="53" t="s">
        <v>29</v>
      </c>
      <c r="AF5" s="109"/>
      <c r="AG5" s="89"/>
      <c r="AH5" s="24" t="s">
        <v>20</v>
      </c>
      <c r="AI5" s="28"/>
      <c r="AJ5" s="105" t="s">
        <v>20</v>
      </c>
      <c r="AK5" s="53" t="s">
        <v>29</v>
      </c>
      <c r="AL5" s="109"/>
    </row>
    <row r="6" spans="1:38" ht="18" customHeight="1" x14ac:dyDescent="0.2">
      <c r="A6" s="364"/>
      <c r="B6" s="7" t="s">
        <v>30</v>
      </c>
      <c r="C6" s="89">
        <f>+C4*C5/1000</f>
        <v>0</v>
      </c>
      <c r="D6" s="24" t="s">
        <v>7</v>
      </c>
      <c r="E6" s="28">
        <f>+E4*E5/1000</f>
        <v>0</v>
      </c>
      <c r="F6" s="105" t="s">
        <v>7</v>
      </c>
      <c r="G6" s="53" t="s">
        <v>29</v>
      </c>
      <c r="H6" s="109"/>
      <c r="I6" s="89">
        <f>+I4*I5/1000</f>
        <v>0</v>
      </c>
      <c r="J6" s="24" t="s">
        <v>7</v>
      </c>
      <c r="K6" s="28">
        <f>+K4*K5/1000</f>
        <v>0</v>
      </c>
      <c r="L6" s="105" t="s">
        <v>7</v>
      </c>
      <c r="M6" s="53" t="s">
        <v>29</v>
      </c>
      <c r="N6" s="109"/>
      <c r="O6" s="89">
        <f>+O4*O5/1000</f>
        <v>0</v>
      </c>
      <c r="P6" s="24" t="s">
        <v>7</v>
      </c>
      <c r="Q6" s="28">
        <f>+Q4*Q5/1000</f>
        <v>0</v>
      </c>
      <c r="R6" s="105" t="s">
        <v>7</v>
      </c>
      <c r="S6" s="53" t="s">
        <v>29</v>
      </c>
      <c r="T6" s="109"/>
      <c r="U6" s="89">
        <f>+U4*U5/1000</f>
        <v>0</v>
      </c>
      <c r="V6" s="24" t="s">
        <v>7</v>
      </c>
      <c r="W6" s="28">
        <f>+W4*W5/1000</f>
        <v>0</v>
      </c>
      <c r="X6" s="105" t="s">
        <v>7</v>
      </c>
      <c r="Y6" s="53" t="s">
        <v>29</v>
      </c>
      <c r="Z6" s="109"/>
      <c r="AA6" s="89">
        <f>+AA4*AA5/1000</f>
        <v>0</v>
      </c>
      <c r="AB6" s="24" t="s">
        <v>7</v>
      </c>
      <c r="AC6" s="28">
        <f>+AC4*AC5/1000</f>
        <v>0</v>
      </c>
      <c r="AD6" s="105" t="s">
        <v>7</v>
      </c>
      <c r="AE6" s="53" t="s">
        <v>29</v>
      </c>
      <c r="AF6" s="109"/>
      <c r="AG6" s="89">
        <f>+AG4*AG5/1000</f>
        <v>0</v>
      </c>
      <c r="AH6" s="24" t="s">
        <v>7</v>
      </c>
      <c r="AI6" s="28">
        <f>+AI4*AI5/1000</f>
        <v>0</v>
      </c>
      <c r="AJ6" s="105" t="s">
        <v>7</v>
      </c>
      <c r="AK6" s="53" t="s">
        <v>29</v>
      </c>
      <c r="AL6" s="109"/>
    </row>
    <row r="7" spans="1:38" ht="18" customHeight="1" x14ac:dyDescent="0.2">
      <c r="A7" s="364"/>
      <c r="B7" s="8" t="s">
        <v>5</v>
      </c>
      <c r="C7" s="90"/>
      <c r="D7" s="25" t="s">
        <v>37</v>
      </c>
      <c r="E7" s="117"/>
      <c r="F7" s="45" t="s">
        <v>37</v>
      </c>
      <c r="G7" s="185" t="s">
        <v>29</v>
      </c>
      <c r="H7" s="110"/>
      <c r="I7" s="90"/>
      <c r="J7" s="25" t="s">
        <v>37</v>
      </c>
      <c r="K7" s="117"/>
      <c r="L7" s="45" t="s">
        <v>37</v>
      </c>
      <c r="M7" s="185" t="s">
        <v>29</v>
      </c>
      <c r="N7" s="110"/>
      <c r="O7" s="90"/>
      <c r="P7" s="25" t="s">
        <v>37</v>
      </c>
      <c r="Q7" s="117"/>
      <c r="R7" s="45" t="s">
        <v>37</v>
      </c>
      <c r="S7" s="185" t="s">
        <v>29</v>
      </c>
      <c r="T7" s="110"/>
      <c r="U7" s="90"/>
      <c r="V7" s="25" t="s">
        <v>37</v>
      </c>
      <c r="W7" s="117"/>
      <c r="X7" s="45" t="s">
        <v>37</v>
      </c>
      <c r="Y7" s="185" t="s">
        <v>29</v>
      </c>
      <c r="Z7" s="110"/>
      <c r="AA7" s="90"/>
      <c r="AB7" s="25" t="s">
        <v>37</v>
      </c>
      <c r="AC7" s="117"/>
      <c r="AD7" s="45" t="s">
        <v>37</v>
      </c>
      <c r="AE7" s="185" t="s">
        <v>29</v>
      </c>
      <c r="AF7" s="110"/>
      <c r="AG7" s="90"/>
      <c r="AH7" s="25" t="s">
        <v>37</v>
      </c>
      <c r="AI7" s="117"/>
      <c r="AJ7" s="45" t="s">
        <v>37</v>
      </c>
      <c r="AK7" s="185" t="s">
        <v>29</v>
      </c>
      <c r="AL7" s="110"/>
    </row>
    <row r="8" spans="1:38" ht="18" customHeight="1" x14ac:dyDescent="0.2">
      <c r="A8" s="364"/>
      <c r="B8" s="9" t="s">
        <v>38</v>
      </c>
      <c r="C8" s="91">
        <f>+C6*C7</f>
        <v>0</v>
      </c>
      <c r="D8" s="26" t="s">
        <v>37</v>
      </c>
      <c r="E8" s="37">
        <f>+E6*E7</f>
        <v>0</v>
      </c>
      <c r="F8" s="46" t="s">
        <v>37</v>
      </c>
      <c r="G8" s="37">
        <f>+C8+E8</f>
        <v>0</v>
      </c>
      <c r="H8" s="111" t="s">
        <v>37</v>
      </c>
      <c r="I8" s="91">
        <f>+I6*I7</f>
        <v>0</v>
      </c>
      <c r="J8" s="26" t="s">
        <v>37</v>
      </c>
      <c r="K8" s="37">
        <f>+K6*K7</f>
        <v>0</v>
      </c>
      <c r="L8" s="46" t="s">
        <v>37</v>
      </c>
      <c r="M8" s="37">
        <f>+I8+K8</f>
        <v>0</v>
      </c>
      <c r="N8" s="111" t="s">
        <v>37</v>
      </c>
      <c r="O8" s="91">
        <f>+O6*O7</f>
        <v>0</v>
      </c>
      <c r="P8" s="26" t="s">
        <v>37</v>
      </c>
      <c r="Q8" s="37">
        <f>+Q6*Q7</f>
        <v>0</v>
      </c>
      <c r="R8" s="46" t="s">
        <v>37</v>
      </c>
      <c r="S8" s="37">
        <f>+O8+Q8</f>
        <v>0</v>
      </c>
      <c r="T8" s="111" t="s">
        <v>37</v>
      </c>
      <c r="U8" s="91">
        <f>+U6*U7</f>
        <v>0</v>
      </c>
      <c r="V8" s="26" t="s">
        <v>37</v>
      </c>
      <c r="W8" s="37">
        <f>+W6*W7</f>
        <v>0</v>
      </c>
      <c r="X8" s="46" t="s">
        <v>37</v>
      </c>
      <c r="Y8" s="37">
        <f>+U8+W8</f>
        <v>0</v>
      </c>
      <c r="Z8" s="111" t="s">
        <v>37</v>
      </c>
      <c r="AA8" s="91">
        <f>+AA6*AA7</f>
        <v>0</v>
      </c>
      <c r="AB8" s="26" t="s">
        <v>37</v>
      </c>
      <c r="AC8" s="37">
        <f>+AC6*AC7</f>
        <v>0</v>
      </c>
      <c r="AD8" s="46" t="s">
        <v>37</v>
      </c>
      <c r="AE8" s="37">
        <f>+AA8+AC8</f>
        <v>0</v>
      </c>
      <c r="AF8" s="111" t="s">
        <v>37</v>
      </c>
      <c r="AG8" s="91">
        <f>+AG6*AG7</f>
        <v>0</v>
      </c>
      <c r="AH8" s="26" t="s">
        <v>37</v>
      </c>
      <c r="AI8" s="37">
        <f>+AI6*AI7</f>
        <v>0</v>
      </c>
      <c r="AJ8" s="46" t="s">
        <v>37</v>
      </c>
      <c r="AK8" s="37">
        <f>+AG8+AI8</f>
        <v>0</v>
      </c>
      <c r="AL8" s="111" t="s">
        <v>37</v>
      </c>
    </row>
    <row r="9" spans="1:38" ht="18" customHeight="1" x14ac:dyDescent="0.2">
      <c r="A9" s="364"/>
      <c r="B9" s="7" t="s">
        <v>41</v>
      </c>
      <c r="C9" s="89"/>
      <c r="D9" s="24" t="s">
        <v>37</v>
      </c>
      <c r="E9" s="28"/>
      <c r="F9" s="105" t="s">
        <v>37</v>
      </c>
      <c r="G9" s="28">
        <f>+C9+E9</f>
        <v>0</v>
      </c>
      <c r="H9" s="109" t="s">
        <v>37</v>
      </c>
      <c r="I9" s="89"/>
      <c r="J9" s="24" t="s">
        <v>37</v>
      </c>
      <c r="K9" s="28"/>
      <c r="L9" s="105" t="s">
        <v>37</v>
      </c>
      <c r="M9" s="28">
        <f>+I9+K9</f>
        <v>0</v>
      </c>
      <c r="N9" s="109" t="s">
        <v>37</v>
      </c>
      <c r="O9" s="89"/>
      <c r="P9" s="24" t="s">
        <v>37</v>
      </c>
      <c r="Q9" s="28"/>
      <c r="R9" s="105" t="s">
        <v>37</v>
      </c>
      <c r="S9" s="28">
        <f>+O9+Q9</f>
        <v>0</v>
      </c>
      <c r="T9" s="109" t="s">
        <v>37</v>
      </c>
      <c r="U9" s="89"/>
      <c r="V9" s="24" t="s">
        <v>37</v>
      </c>
      <c r="W9" s="28"/>
      <c r="X9" s="105" t="s">
        <v>37</v>
      </c>
      <c r="Y9" s="28">
        <f>+U9+W9</f>
        <v>0</v>
      </c>
      <c r="Z9" s="109" t="s">
        <v>37</v>
      </c>
      <c r="AA9" s="89"/>
      <c r="AB9" s="24" t="s">
        <v>37</v>
      </c>
      <c r="AC9" s="28"/>
      <c r="AD9" s="105" t="s">
        <v>37</v>
      </c>
      <c r="AE9" s="28">
        <f>+AA9+AC9</f>
        <v>0</v>
      </c>
      <c r="AF9" s="109" t="s">
        <v>37</v>
      </c>
      <c r="AG9" s="89"/>
      <c r="AH9" s="24" t="s">
        <v>37</v>
      </c>
      <c r="AI9" s="28"/>
      <c r="AJ9" s="105" t="s">
        <v>37</v>
      </c>
      <c r="AK9" s="28">
        <f>+AG9+AI9</f>
        <v>0</v>
      </c>
      <c r="AL9" s="109" t="s">
        <v>37</v>
      </c>
    </row>
    <row r="10" spans="1:38" ht="18" customHeight="1" x14ac:dyDescent="0.2">
      <c r="A10" s="365"/>
      <c r="B10" s="10" t="s">
        <v>43</v>
      </c>
      <c r="C10" s="92">
        <f>SUM(C8:C9)</f>
        <v>0</v>
      </c>
      <c r="D10" s="118" t="s">
        <v>37</v>
      </c>
      <c r="E10" s="38">
        <f>SUM(E8:E9)</f>
        <v>0</v>
      </c>
      <c r="F10" s="47" t="s">
        <v>37</v>
      </c>
      <c r="G10" s="118">
        <f>SUM(G8:G9)</f>
        <v>0</v>
      </c>
      <c r="H10" s="112" t="s">
        <v>37</v>
      </c>
      <c r="I10" s="92">
        <f>SUM(I8:I9)</f>
        <v>0</v>
      </c>
      <c r="J10" s="118" t="s">
        <v>37</v>
      </c>
      <c r="K10" s="38">
        <f>SUM(K8:K9)</f>
        <v>0</v>
      </c>
      <c r="L10" s="47" t="s">
        <v>37</v>
      </c>
      <c r="M10" s="118">
        <f>SUM(M8:M9)</f>
        <v>0</v>
      </c>
      <c r="N10" s="112" t="s">
        <v>37</v>
      </c>
      <c r="O10" s="92">
        <f>SUM(O8:O9)</f>
        <v>0</v>
      </c>
      <c r="P10" s="118" t="s">
        <v>37</v>
      </c>
      <c r="Q10" s="38">
        <f>SUM(Q8:Q9)</f>
        <v>0</v>
      </c>
      <c r="R10" s="47" t="s">
        <v>37</v>
      </c>
      <c r="S10" s="118">
        <f>SUM(S8:S9)</f>
        <v>0</v>
      </c>
      <c r="T10" s="112" t="s">
        <v>37</v>
      </c>
      <c r="U10" s="92">
        <f>SUM(U8:U9)</f>
        <v>0</v>
      </c>
      <c r="V10" s="118" t="s">
        <v>37</v>
      </c>
      <c r="W10" s="38">
        <f>SUM(W8:W9)</f>
        <v>0</v>
      </c>
      <c r="X10" s="47" t="s">
        <v>37</v>
      </c>
      <c r="Y10" s="118">
        <f>SUM(Y8:Y9)</f>
        <v>0</v>
      </c>
      <c r="Z10" s="112" t="s">
        <v>37</v>
      </c>
      <c r="AA10" s="92">
        <f>SUM(AA8:AA9)</f>
        <v>0</v>
      </c>
      <c r="AB10" s="118" t="s">
        <v>37</v>
      </c>
      <c r="AC10" s="38">
        <f>SUM(AC8:AC9)</f>
        <v>0</v>
      </c>
      <c r="AD10" s="47" t="s">
        <v>37</v>
      </c>
      <c r="AE10" s="118">
        <f>SUM(AE8:AE9)</f>
        <v>0</v>
      </c>
      <c r="AF10" s="112" t="s">
        <v>37</v>
      </c>
      <c r="AG10" s="92">
        <f>SUM(AG8:AG9)</f>
        <v>0</v>
      </c>
      <c r="AH10" s="118" t="s">
        <v>37</v>
      </c>
      <c r="AI10" s="38">
        <f>SUM(AI8:AI9)</f>
        <v>0</v>
      </c>
      <c r="AJ10" s="47" t="s">
        <v>37</v>
      </c>
      <c r="AK10" s="118">
        <f>SUM(AK8:AK9)</f>
        <v>0</v>
      </c>
      <c r="AL10" s="112" t="s">
        <v>37</v>
      </c>
    </row>
    <row r="11" spans="1:38" ht="18" customHeight="1" x14ac:dyDescent="0.2">
      <c r="A11" s="366" t="s">
        <v>44</v>
      </c>
      <c r="B11" s="11" t="s">
        <v>45</v>
      </c>
      <c r="C11" s="18"/>
      <c r="D11" s="27" t="s">
        <v>37</v>
      </c>
      <c r="E11" s="39"/>
      <c r="F11" s="48" t="s">
        <v>37</v>
      </c>
      <c r="G11" s="27">
        <f t="shared" ref="G11:G25" si="0">+C11+E11</f>
        <v>0</v>
      </c>
      <c r="H11" s="113" t="s">
        <v>37</v>
      </c>
      <c r="I11" s="18"/>
      <c r="J11" s="27" t="s">
        <v>37</v>
      </c>
      <c r="K11" s="39"/>
      <c r="L11" s="48" t="s">
        <v>37</v>
      </c>
      <c r="M11" s="27">
        <f t="shared" ref="M11:M25" si="1">+I11+K11</f>
        <v>0</v>
      </c>
      <c r="N11" s="113" t="s">
        <v>37</v>
      </c>
      <c r="O11" s="18"/>
      <c r="P11" s="27" t="s">
        <v>37</v>
      </c>
      <c r="Q11" s="39"/>
      <c r="R11" s="48" t="s">
        <v>37</v>
      </c>
      <c r="S11" s="27">
        <f t="shared" ref="S11:S14" si="2">+O11+Q11</f>
        <v>0</v>
      </c>
      <c r="T11" s="113" t="s">
        <v>37</v>
      </c>
      <c r="U11" s="18"/>
      <c r="V11" s="27" t="s">
        <v>37</v>
      </c>
      <c r="W11" s="39"/>
      <c r="X11" s="48" t="s">
        <v>37</v>
      </c>
      <c r="Y11" s="27">
        <f t="shared" ref="Y11:Y14" si="3">+U11+W11</f>
        <v>0</v>
      </c>
      <c r="Z11" s="113" t="s">
        <v>37</v>
      </c>
      <c r="AA11" s="18"/>
      <c r="AB11" s="27" t="s">
        <v>37</v>
      </c>
      <c r="AC11" s="39"/>
      <c r="AD11" s="48" t="s">
        <v>37</v>
      </c>
      <c r="AE11" s="27">
        <f t="shared" ref="AE11:AE14" si="4">+AA11+AC11</f>
        <v>0</v>
      </c>
      <c r="AF11" s="113" t="s">
        <v>37</v>
      </c>
      <c r="AG11" s="18"/>
      <c r="AH11" s="27" t="s">
        <v>37</v>
      </c>
      <c r="AI11" s="39"/>
      <c r="AJ11" s="48" t="s">
        <v>37</v>
      </c>
      <c r="AK11" s="27">
        <f t="shared" ref="AK11:AK14" si="5">+AG11+AI11</f>
        <v>0</v>
      </c>
      <c r="AL11" s="113" t="s">
        <v>37</v>
      </c>
    </row>
    <row r="12" spans="1:38" ht="18" customHeight="1" x14ac:dyDescent="0.2">
      <c r="A12" s="366"/>
      <c r="B12" s="7" t="s">
        <v>46</v>
      </c>
      <c r="C12" s="95"/>
      <c r="D12" s="28" t="s">
        <v>37</v>
      </c>
      <c r="E12" s="40"/>
      <c r="F12" s="105" t="s">
        <v>37</v>
      </c>
      <c r="G12" s="28">
        <f t="shared" si="0"/>
        <v>0</v>
      </c>
      <c r="H12" s="109" t="s">
        <v>37</v>
      </c>
      <c r="I12" s="95"/>
      <c r="J12" s="28" t="s">
        <v>37</v>
      </c>
      <c r="K12" s="40"/>
      <c r="L12" s="105" t="s">
        <v>37</v>
      </c>
      <c r="M12" s="28">
        <f t="shared" si="1"/>
        <v>0</v>
      </c>
      <c r="N12" s="109" t="s">
        <v>37</v>
      </c>
      <c r="O12" s="95"/>
      <c r="P12" s="28" t="s">
        <v>37</v>
      </c>
      <c r="Q12" s="40"/>
      <c r="R12" s="105" t="s">
        <v>37</v>
      </c>
      <c r="S12" s="28">
        <f t="shared" si="2"/>
        <v>0</v>
      </c>
      <c r="T12" s="109" t="s">
        <v>37</v>
      </c>
      <c r="U12" s="95"/>
      <c r="V12" s="28" t="s">
        <v>37</v>
      </c>
      <c r="W12" s="40"/>
      <c r="X12" s="105" t="s">
        <v>37</v>
      </c>
      <c r="Y12" s="28">
        <f t="shared" si="3"/>
        <v>0</v>
      </c>
      <c r="Z12" s="109" t="s">
        <v>37</v>
      </c>
      <c r="AA12" s="95"/>
      <c r="AB12" s="28" t="s">
        <v>37</v>
      </c>
      <c r="AC12" s="40"/>
      <c r="AD12" s="105" t="s">
        <v>37</v>
      </c>
      <c r="AE12" s="28">
        <f t="shared" si="4"/>
        <v>0</v>
      </c>
      <c r="AF12" s="109" t="s">
        <v>37</v>
      </c>
      <c r="AG12" s="95"/>
      <c r="AH12" s="28" t="s">
        <v>37</v>
      </c>
      <c r="AI12" s="40"/>
      <c r="AJ12" s="105" t="s">
        <v>37</v>
      </c>
      <c r="AK12" s="28">
        <f t="shared" si="5"/>
        <v>0</v>
      </c>
      <c r="AL12" s="109" t="s">
        <v>37</v>
      </c>
    </row>
    <row r="13" spans="1:38" ht="18" customHeight="1" x14ac:dyDescent="0.2">
      <c r="A13" s="366"/>
      <c r="B13" s="7" t="s">
        <v>9</v>
      </c>
      <c r="C13" s="95"/>
      <c r="D13" s="28" t="s">
        <v>37</v>
      </c>
      <c r="E13" s="40"/>
      <c r="F13" s="105" t="s">
        <v>37</v>
      </c>
      <c r="G13" s="28">
        <f t="shared" si="0"/>
        <v>0</v>
      </c>
      <c r="H13" s="109" t="s">
        <v>37</v>
      </c>
      <c r="I13" s="95"/>
      <c r="J13" s="28" t="s">
        <v>37</v>
      </c>
      <c r="K13" s="40"/>
      <c r="L13" s="105" t="s">
        <v>37</v>
      </c>
      <c r="M13" s="28">
        <f t="shared" si="1"/>
        <v>0</v>
      </c>
      <c r="N13" s="109" t="s">
        <v>37</v>
      </c>
      <c r="O13" s="95"/>
      <c r="P13" s="28" t="s">
        <v>37</v>
      </c>
      <c r="Q13" s="40"/>
      <c r="R13" s="105" t="s">
        <v>37</v>
      </c>
      <c r="S13" s="28">
        <f t="shared" si="2"/>
        <v>0</v>
      </c>
      <c r="T13" s="109" t="s">
        <v>37</v>
      </c>
      <c r="U13" s="95"/>
      <c r="V13" s="28" t="s">
        <v>37</v>
      </c>
      <c r="W13" s="40"/>
      <c r="X13" s="105" t="s">
        <v>37</v>
      </c>
      <c r="Y13" s="28">
        <f t="shared" si="3"/>
        <v>0</v>
      </c>
      <c r="Z13" s="109" t="s">
        <v>37</v>
      </c>
      <c r="AA13" s="95"/>
      <c r="AB13" s="28" t="s">
        <v>37</v>
      </c>
      <c r="AC13" s="40"/>
      <c r="AD13" s="105" t="s">
        <v>37</v>
      </c>
      <c r="AE13" s="28">
        <f t="shared" si="4"/>
        <v>0</v>
      </c>
      <c r="AF13" s="109" t="s">
        <v>37</v>
      </c>
      <c r="AG13" s="95"/>
      <c r="AH13" s="28" t="s">
        <v>37</v>
      </c>
      <c r="AI13" s="40"/>
      <c r="AJ13" s="105" t="s">
        <v>37</v>
      </c>
      <c r="AK13" s="28">
        <f t="shared" si="5"/>
        <v>0</v>
      </c>
      <c r="AL13" s="109" t="s">
        <v>37</v>
      </c>
    </row>
    <row r="14" spans="1:38" ht="18" customHeight="1" x14ac:dyDescent="0.2">
      <c r="A14" s="366"/>
      <c r="B14" s="7" t="s">
        <v>47</v>
      </c>
      <c r="C14" s="95"/>
      <c r="D14" s="28" t="s">
        <v>37</v>
      </c>
      <c r="E14" s="40"/>
      <c r="F14" s="105" t="s">
        <v>37</v>
      </c>
      <c r="G14" s="28">
        <f t="shared" si="0"/>
        <v>0</v>
      </c>
      <c r="H14" s="109" t="s">
        <v>37</v>
      </c>
      <c r="I14" s="95"/>
      <c r="J14" s="28" t="s">
        <v>37</v>
      </c>
      <c r="K14" s="40"/>
      <c r="L14" s="105" t="s">
        <v>37</v>
      </c>
      <c r="M14" s="28">
        <f t="shared" si="1"/>
        <v>0</v>
      </c>
      <c r="N14" s="109" t="s">
        <v>37</v>
      </c>
      <c r="O14" s="95"/>
      <c r="P14" s="28" t="s">
        <v>37</v>
      </c>
      <c r="Q14" s="40"/>
      <c r="R14" s="105" t="s">
        <v>37</v>
      </c>
      <c r="S14" s="28">
        <f t="shared" si="2"/>
        <v>0</v>
      </c>
      <c r="T14" s="109" t="s">
        <v>37</v>
      </c>
      <c r="U14" s="95"/>
      <c r="V14" s="28" t="s">
        <v>37</v>
      </c>
      <c r="W14" s="40"/>
      <c r="X14" s="105" t="s">
        <v>37</v>
      </c>
      <c r="Y14" s="28">
        <f t="shared" si="3"/>
        <v>0</v>
      </c>
      <c r="Z14" s="109" t="s">
        <v>37</v>
      </c>
      <c r="AA14" s="95"/>
      <c r="AB14" s="28" t="s">
        <v>37</v>
      </c>
      <c r="AC14" s="40"/>
      <c r="AD14" s="105" t="s">
        <v>37</v>
      </c>
      <c r="AE14" s="28">
        <f t="shared" si="4"/>
        <v>0</v>
      </c>
      <c r="AF14" s="109" t="s">
        <v>37</v>
      </c>
      <c r="AG14" s="95"/>
      <c r="AH14" s="28" t="s">
        <v>37</v>
      </c>
      <c r="AI14" s="40"/>
      <c r="AJ14" s="105" t="s">
        <v>37</v>
      </c>
      <c r="AK14" s="28">
        <f t="shared" si="5"/>
        <v>0</v>
      </c>
      <c r="AL14" s="109" t="s">
        <v>37</v>
      </c>
    </row>
    <row r="15" spans="1:38" ht="18" customHeight="1" x14ac:dyDescent="0.2">
      <c r="A15" s="366"/>
      <c r="B15" s="7" t="s">
        <v>49</v>
      </c>
      <c r="C15" s="95"/>
      <c r="D15" s="28" t="s">
        <v>37</v>
      </c>
      <c r="E15" s="40"/>
      <c r="F15" s="105" t="s">
        <v>37</v>
      </c>
      <c r="G15" s="28">
        <f>+C15+E15</f>
        <v>0</v>
      </c>
      <c r="H15" s="109" t="s">
        <v>37</v>
      </c>
      <c r="I15" s="95"/>
      <c r="J15" s="28" t="s">
        <v>37</v>
      </c>
      <c r="K15" s="40"/>
      <c r="L15" s="105" t="s">
        <v>37</v>
      </c>
      <c r="M15" s="28">
        <f t="shared" si="1"/>
        <v>0</v>
      </c>
      <c r="N15" s="109" t="s">
        <v>37</v>
      </c>
      <c r="O15" s="95"/>
      <c r="P15" s="28" t="s">
        <v>37</v>
      </c>
      <c r="Q15" s="40"/>
      <c r="R15" s="105" t="s">
        <v>37</v>
      </c>
      <c r="S15" s="28">
        <f>+O15+Q15</f>
        <v>0</v>
      </c>
      <c r="T15" s="109" t="s">
        <v>37</v>
      </c>
      <c r="U15" s="95"/>
      <c r="V15" s="28" t="s">
        <v>37</v>
      </c>
      <c r="W15" s="40"/>
      <c r="X15" s="105" t="s">
        <v>37</v>
      </c>
      <c r="Y15" s="28">
        <f>+U15+W15</f>
        <v>0</v>
      </c>
      <c r="Z15" s="109" t="s">
        <v>37</v>
      </c>
      <c r="AA15" s="95"/>
      <c r="AB15" s="28" t="s">
        <v>37</v>
      </c>
      <c r="AC15" s="40"/>
      <c r="AD15" s="105" t="s">
        <v>37</v>
      </c>
      <c r="AE15" s="28">
        <f>+AA15+AC15</f>
        <v>0</v>
      </c>
      <c r="AF15" s="109" t="s">
        <v>37</v>
      </c>
      <c r="AG15" s="95"/>
      <c r="AH15" s="28" t="s">
        <v>37</v>
      </c>
      <c r="AI15" s="40"/>
      <c r="AJ15" s="105" t="s">
        <v>37</v>
      </c>
      <c r="AK15" s="28">
        <f>+AG15+AI15</f>
        <v>0</v>
      </c>
      <c r="AL15" s="109" t="s">
        <v>37</v>
      </c>
    </row>
    <row r="16" spans="1:38" ht="18" customHeight="1" x14ac:dyDescent="0.2">
      <c r="A16" s="366"/>
      <c r="B16" s="7" t="s">
        <v>48</v>
      </c>
      <c r="C16" s="95"/>
      <c r="D16" s="28" t="s">
        <v>37</v>
      </c>
      <c r="E16" s="40"/>
      <c r="F16" s="105" t="s">
        <v>37</v>
      </c>
      <c r="G16" s="28">
        <f t="shared" si="0"/>
        <v>0</v>
      </c>
      <c r="H16" s="109" t="s">
        <v>37</v>
      </c>
      <c r="I16" s="95"/>
      <c r="J16" s="28" t="s">
        <v>37</v>
      </c>
      <c r="K16" s="40"/>
      <c r="L16" s="105" t="s">
        <v>37</v>
      </c>
      <c r="M16" s="28">
        <f t="shared" si="1"/>
        <v>0</v>
      </c>
      <c r="N16" s="109" t="s">
        <v>37</v>
      </c>
      <c r="O16" s="95"/>
      <c r="P16" s="28" t="s">
        <v>37</v>
      </c>
      <c r="Q16" s="40"/>
      <c r="R16" s="105" t="s">
        <v>37</v>
      </c>
      <c r="S16" s="28">
        <f t="shared" ref="S16:S25" si="6">+O16+Q16</f>
        <v>0</v>
      </c>
      <c r="T16" s="109" t="s">
        <v>37</v>
      </c>
      <c r="U16" s="95"/>
      <c r="V16" s="28" t="s">
        <v>37</v>
      </c>
      <c r="W16" s="40"/>
      <c r="X16" s="105" t="s">
        <v>37</v>
      </c>
      <c r="Y16" s="28">
        <f t="shared" ref="Y16:Y25" si="7">+U16+W16</f>
        <v>0</v>
      </c>
      <c r="Z16" s="109" t="s">
        <v>37</v>
      </c>
      <c r="AA16" s="95"/>
      <c r="AB16" s="28" t="s">
        <v>37</v>
      </c>
      <c r="AC16" s="40"/>
      <c r="AD16" s="105" t="s">
        <v>37</v>
      </c>
      <c r="AE16" s="28">
        <f t="shared" ref="AE16:AE25" si="8">+AA16+AC16</f>
        <v>0</v>
      </c>
      <c r="AF16" s="109" t="s">
        <v>37</v>
      </c>
      <c r="AG16" s="95"/>
      <c r="AH16" s="28" t="s">
        <v>37</v>
      </c>
      <c r="AI16" s="40"/>
      <c r="AJ16" s="105" t="s">
        <v>37</v>
      </c>
      <c r="AK16" s="28">
        <f t="shared" ref="AK16:AK25" si="9">+AG16+AI16</f>
        <v>0</v>
      </c>
      <c r="AL16" s="109" t="s">
        <v>37</v>
      </c>
    </row>
    <row r="17" spans="1:38" ht="18" customHeight="1" x14ac:dyDescent="0.2">
      <c r="A17" s="366"/>
      <c r="B17" s="7" t="s">
        <v>52</v>
      </c>
      <c r="C17" s="95"/>
      <c r="D17" s="28" t="s">
        <v>37</v>
      </c>
      <c r="E17" s="40"/>
      <c r="F17" s="105" t="s">
        <v>37</v>
      </c>
      <c r="G17" s="28">
        <f t="shared" si="0"/>
        <v>0</v>
      </c>
      <c r="H17" s="109" t="s">
        <v>37</v>
      </c>
      <c r="I17" s="95"/>
      <c r="J17" s="28" t="s">
        <v>37</v>
      </c>
      <c r="K17" s="40"/>
      <c r="L17" s="105" t="s">
        <v>37</v>
      </c>
      <c r="M17" s="28">
        <f t="shared" si="1"/>
        <v>0</v>
      </c>
      <c r="N17" s="109" t="s">
        <v>37</v>
      </c>
      <c r="O17" s="95"/>
      <c r="P17" s="28" t="s">
        <v>37</v>
      </c>
      <c r="Q17" s="40"/>
      <c r="R17" s="105" t="s">
        <v>37</v>
      </c>
      <c r="S17" s="28">
        <f t="shared" si="6"/>
        <v>0</v>
      </c>
      <c r="T17" s="109" t="s">
        <v>37</v>
      </c>
      <c r="U17" s="95"/>
      <c r="V17" s="28" t="s">
        <v>37</v>
      </c>
      <c r="W17" s="40"/>
      <c r="X17" s="105" t="s">
        <v>37</v>
      </c>
      <c r="Y17" s="28">
        <f t="shared" si="7"/>
        <v>0</v>
      </c>
      <c r="Z17" s="109" t="s">
        <v>37</v>
      </c>
      <c r="AA17" s="95"/>
      <c r="AB17" s="28" t="s">
        <v>37</v>
      </c>
      <c r="AC17" s="40"/>
      <c r="AD17" s="105" t="s">
        <v>37</v>
      </c>
      <c r="AE17" s="28">
        <f t="shared" si="8"/>
        <v>0</v>
      </c>
      <c r="AF17" s="109" t="s">
        <v>37</v>
      </c>
      <c r="AG17" s="95"/>
      <c r="AH17" s="28" t="s">
        <v>37</v>
      </c>
      <c r="AI17" s="40"/>
      <c r="AJ17" s="105" t="s">
        <v>37</v>
      </c>
      <c r="AK17" s="28">
        <f t="shared" si="9"/>
        <v>0</v>
      </c>
      <c r="AL17" s="109" t="s">
        <v>37</v>
      </c>
    </row>
    <row r="18" spans="1:38" ht="18" customHeight="1" x14ac:dyDescent="0.2">
      <c r="A18" s="366"/>
      <c r="B18" s="7" t="s">
        <v>27</v>
      </c>
      <c r="C18" s="95"/>
      <c r="D18" s="28" t="s">
        <v>37</v>
      </c>
      <c r="E18" s="40"/>
      <c r="F18" s="105" t="s">
        <v>37</v>
      </c>
      <c r="G18" s="28">
        <f t="shared" si="0"/>
        <v>0</v>
      </c>
      <c r="H18" s="109" t="s">
        <v>37</v>
      </c>
      <c r="I18" s="95"/>
      <c r="J18" s="28" t="s">
        <v>37</v>
      </c>
      <c r="K18" s="40"/>
      <c r="L18" s="105" t="s">
        <v>37</v>
      </c>
      <c r="M18" s="28">
        <f t="shared" si="1"/>
        <v>0</v>
      </c>
      <c r="N18" s="109" t="s">
        <v>37</v>
      </c>
      <c r="O18" s="95"/>
      <c r="P18" s="28" t="s">
        <v>37</v>
      </c>
      <c r="Q18" s="40"/>
      <c r="R18" s="105" t="s">
        <v>37</v>
      </c>
      <c r="S18" s="28">
        <f t="shared" si="6"/>
        <v>0</v>
      </c>
      <c r="T18" s="109" t="s">
        <v>37</v>
      </c>
      <c r="U18" s="95"/>
      <c r="V18" s="28" t="s">
        <v>37</v>
      </c>
      <c r="W18" s="40"/>
      <c r="X18" s="105" t="s">
        <v>37</v>
      </c>
      <c r="Y18" s="28">
        <f t="shared" si="7"/>
        <v>0</v>
      </c>
      <c r="Z18" s="109" t="s">
        <v>37</v>
      </c>
      <c r="AA18" s="95"/>
      <c r="AB18" s="28" t="s">
        <v>37</v>
      </c>
      <c r="AC18" s="40"/>
      <c r="AD18" s="105" t="s">
        <v>37</v>
      </c>
      <c r="AE18" s="28">
        <f t="shared" si="8"/>
        <v>0</v>
      </c>
      <c r="AF18" s="109" t="s">
        <v>37</v>
      </c>
      <c r="AG18" s="95"/>
      <c r="AH18" s="28" t="s">
        <v>37</v>
      </c>
      <c r="AI18" s="40"/>
      <c r="AJ18" s="105" t="s">
        <v>37</v>
      </c>
      <c r="AK18" s="28">
        <f t="shared" si="9"/>
        <v>0</v>
      </c>
      <c r="AL18" s="109" t="s">
        <v>37</v>
      </c>
    </row>
    <row r="19" spans="1:38" ht="18" customHeight="1" x14ac:dyDescent="0.2">
      <c r="A19" s="366"/>
      <c r="B19" s="7" t="s">
        <v>16</v>
      </c>
      <c r="C19" s="95"/>
      <c r="D19" s="28" t="s">
        <v>37</v>
      </c>
      <c r="E19" s="40"/>
      <c r="F19" s="105" t="s">
        <v>37</v>
      </c>
      <c r="G19" s="28">
        <f t="shared" si="0"/>
        <v>0</v>
      </c>
      <c r="H19" s="109" t="s">
        <v>37</v>
      </c>
      <c r="I19" s="95"/>
      <c r="J19" s="28" t="s">
        <v>37</v>
      </c>
      <c r="K19" s="40"/>
      <c r="L19" s="105" t="s">
        <v>37</v>
      </c>
      <c r="M19" s="28">
        <f t="shared" si="1"/>
        <v>0</v>
      </c>
      <c r="N19" s="109" t="s">
        <v>37</v>
      </c>
      <c r="O19" s="95"/>
      <c r="P19" s="28" t="s">
        <v>37</v>
      </c>
      <c r="Q19" s="40"/>
      <c r="R19" s="105" t="s">
        <v>37</v>
      </c>
      <c r="S19" s="28">
        <f t="shared" si="6"/>
        <v>0</v>
      </c>
      <c r="T19" s="109" t="s">
        <v>37</v>
      </c>
      <c r="U19" s="95"/>
      <c r="V19" s="28" t="s">
        <v>37</v>
      </c>
      <c r="W19" s="40"/>
      <c r="X19" s="105" t="s">
        <v>37</v>
      </c>
      <c r="Y19" s="28">
        <f t="shared" si="7"/>
        <v>0</v>
      </c>
      <c r="Z19" s="109" t="s">
        <v>37</v>
      </c>
      <c r="AA19" s="95"/>
      <c r="AB19" s="28" t="s">
        <v>37</v>
      </c>
      <c r="AC19" s="40"/>
      <c r="AD19" s="105" t="s">
        <v>37</v>
      </c>
      <c r="AE19" s="28">
        <f t="shared" si="8"/>
        <v>0</v>
      </c>
      <c r="AF19" s="109" t="s">
        <v>37</v>
      </c>
      <c r="AG19" s="95"/>
      <c r="AH19" s="28" t="s">
        <v>37</v>
      </c>
      <c r="AI19" s="40"/>
      <c r="AJ19" s="105" t="s">
        <v>37</v>
      </c>
      <c r="AK19" s="28">
        <f t="shared" si="9"/>
        <v>0</v>
      </c>
      <c r="AL19" s="109" t="s">
        <v>37</v>
      </c>
    </row>
    <row r="20" spans="1:38" ht="18" customHeight="1" x14ac:dyDescent="0.2">
      <c r="A20" s="366"/>
      <c r="B20" s="7" t="s">
        <v>17</v>
      </c>
      <c r="C20" s="95"/>
      <c r="D20" s="28" t="s">
        <v>37</v>
      </c>
      <c r="E20" s="40"/>
      <c r="F20" s="105" t="s">
        <v>37</v>
      </c>
      <c r="G20" s="28">
        <f t="shared" si="0"/>
        <v>0</v>
      </c>
      <c r="H20" s="109" t="s">
        <v>37</v>
      </c>
      <c r="I20" s="95"/>
      <c r="J20" s="28" t="s">
        <v>37</v>
      </c>
      <c r="K20" s="40"/>
      <c r="L20" s="105" t="s">
        <v>37</v>
      </c>
      <c r="M20" s="28">
        <f t="shared" si="1"/>
        <v>0</v>
      </c>
      <c r="N20" s="109" t="s">
        <v>37</v>
      </c>
      <c r="O20" s="95"/>
      <c r="P20" s="28" t="s">
        <v>37</v>
      </c>
      <c r="Q20" s="40"/>
      <c r="R20" s="105" t="s">
        <v>37</v>
      </c>
      <c r="S20" s="28">
        <f t="shared" si="6"/>
        <v>0</v>
      </c>
      <c r="T20" s="109" t="s">
        <v>37</v>
      </c>
      <c r="U20" s="95"/>
      <c r="V20" s="28" t="s">
        <v>37</v>
      </c>
      <c r="W20" s="40"/>
      <c r="X20" s="105" t="s">
        <v>37</v>
      </c>
      <c r="Y20" s="28">
        <f t="shared" si="7"/>
        <v>0</v>
      </c>
      <c r="Z20" s="109" t="s">
        <v>37</v>
      </c>
      <c r="AA20" s="95"/>
      <c r="AB20" s="28" t="s">
        <v>37</v>
      </c>
      <c r="AC20" s="40"/>
      <c r="AD20" s="105" t="s">
        <v>37</v>
      </c>
      <c r="AE20" s="28">
        <f t="shared" si="8"/>
        <v>0</v>
      </c>
      <c r="AF20" s="109" t="s">
        <v>37</v>
      </c>
      <c r="AG20" s="95"/>
      <c r="AH20" s="28" t="s">
        <v>37</v>
      </c>
      <c r="AI20" s="40"/>
      <c r="AJ20" s="105" t="s">
        <v>37</v>
      </c>
      <c r="AK20" s="28">
        <f t="shared" si="9"/>
        <v>0</v>
      </c>
      <c r="AL20" s="109" t="s">
        <v>37</v>
      </c>
    </row>
    <row r="21" spans="1:38" ht="18" customHeight="1" x14ac:dyDescent="0.2">
      <c r="A21" s="366"/>
      <c r="B21" s="7" t="s">
        <v>50</v>
      </c>
      <c r="C21" s="95"/>
      <c r="D21" s="28" t="s">
        <v>37</v>
      </c>
      <c r="E21" s="40"/>
      <c r="F21" s="105" t="s">
        <v>37</v>
      </c>
      <c r="G21" s="28">
        <f t="shared" si="0"/>
        <v>0</v>
      </c>
      <c r="H21" s="109" t="s">
        <v>37</v>
      </c>
      <c r="I21" s="95"/>
      <c r="J21" s="28" t="s">
        <v>37</v>
      </c>
      <c r="K21" s="40"/>
      <c r="L21" s="105" t="s">
        <v>37</v>
      </c>
      <c r="M21" s="28">
        <f t="shared" si="1"/>
        <v>0</v>
      </c>
      <c r="N21" s="109" t="s">
        <v>37</v>
      </c>
      <c r="O21" s="95"/>
      <c r="P21" s="28" t="s">
        <v>37</v>
      </c>
      <c r="Q21" s="40"/>
      <c r="R21" s="105" t="s">
        <v>37</v>
      </c>
      <c r="S21" s="28">
        <f t="shared" si="6"/>
        <v>0</v>
      </c>
      <c r="T21" s="109" t="s">
        <v>37</v>
      </c>
      <c r="U21" s="95"/>
      <c r="V21" s="28" t="s">
        <v>37</v>
      </c>
      <c r="W21" s="40"/>
      <c r="X21" s="105" t="s">
        <v>37</v>
      </c>
      <c r="Y21" s="28">
        <f t="shared" si="7"/>
        <v>0</v>
      </c>
      <c r="Z21" s="109" t="s">
        <v>37</v>
      </c>
      <c r="AA21" s="95"/>
      <c r="AB21" s="28" t="s">
        <v>37</v>
      </c>
      <c r="AC21" s="40"/>
      <c r="AD21" s="105" t="s">
        <v>37</v>
      </c>
      <c r="AE21" s="28">
        <f t="shared" si="8"/>
        <v>0</v>
      </c>
      <c r="AF21" s="109" t="s">
        <v>37</v>
      </c>
      <c r="AG21" s="95"/>
      <c r="AH21" s="28" t="s">
        <v>37</v>
      </c>
      <c r="AI21" s="40"/>
      <c r="AJ21" s="105" t="s">
        <v>37</v>
      </c>
      <c r="AK21" s="28">
        <f t="shared" si="9"/>
        <v>0</v>
      </c>
      <c r="AL21" s="109" t="s">
        <v>37</v>
      </c>
    </row>
    <row r="22" spans="1:38" ht="18" customHeight="1" x14ac:dyDescent="0.2">
      <c r="A22" s="366"/>
      <c r="B22" s="7" t="s">
        <v>53</v>
      </c>
      <c r="C22" s="95"/>
      <c r="D22" s="28" t="s">
        <v>37</v>
      </c>
      <c r="E22" s="40"/>
      <c r="F22" s="105" t="s">
        <v>37</v>
      </c>
      <c r="G22" s="28">
        <f t="shared" si="0"/>
        <v>0</v>
      </c>
      <c r="H22" s="109" t="s">
        <v>37</v>
      </c>
      <c r="I22" s="95"/>
      <c r="J22" s="28" t="s">
        <v>37</v>
      </c>
      <c r="K22" s="40"/>
      <c r="L22" s="105" t="s">
        <v>37</v>
      </c>
      <c r="M22" s="28">
        <f t="shared" si="1"/>
        <v>0</v>
      </c>
      <c r="N22" s="109" t="s">
        <v>37</v>
      </c>
      <c r="O22" s="95"/>
      <c r="P22" s="28" t="s">
        <v>37</v>
      </c>
      <c r="Q22" s="40"/>
      <c r="R22" s="105" t="s">
        <v>37</v>
      </c>
      <c r="S22" s="28">
        <f t="shared" si="6"/>
        <v>0</v>
      </c>
      <c r="T22" s="109" t="s">
        <v>37</v>
      </c>
      <c r="U22" s="95"/>
      <c r="V22" s="28" t="s">
        <v>37</v>
      </c>
      <c r="W22" s="40"/>
      <c r="X22" s="105" t="s">
        <v>37</v>
      </c>
      <c r="Y22" s="28">
        <f t="shared" si="7"/>
        <v>0</v>
      </c>
      <c r="Z22" s="109" t="s">
        <v>37</v>
      </c>
      <c r="AA22" s="95"/>
      <c r="AB22" s="28" t="s">
        <v>37</v>
      </c>
      <c r="AC22" s="40"/>
      <c r="AD22" s="105" t="s">
        <v>37</v>
      </c>
      <c r="AE22" s="28">
        <f t="shared" si="8"/>
        <v>0</v>
      </c>
      <c r="AF22" s="109" t="s">
        <v>37</v>
      </c>
      <c r="AG22" s="95"/>
      <c r="AH22" s="28" t="s">
        <v>37</v>
      </c>
      <c r="AI22" s="40"/>
      <c r="AJ22" s="105" t="s">
        <v>37</v>
      </c>
      <c r="AK22" s="28">
        <f t="shared" si="9"/>
        <v>0</v>
      </c>
      <c r="AL22" s="109" t="s">
        <v>37</v>
      </c>
    </row>
    <row r="23" spans="1:38" ht="18" customHeight="1" x14ac:dyDescent="0.2">
      <c r="A23" s="366"/>
      <c r="B23" s="7" t="s">
        <v>31</v>
      </c>
      <c r="C23" s="95"/>
      <c r="D23" s="28" t="s">
        <v>37</v>
      </c>
      <c r="E23" s="40"/>
      <c r="F23" s="105" t="s">
        <v>37</v>
      </c>
      <c r="G23" s="28">
        <f t="shared" si="0"/>
        <v>0</v>
      </c>
      <c r="H23" s="109" t="s">
        <v>37</v>
      </c>
      <c r="I23" s="95"/>
      <c r="J23" s="28" t="s">
        <v>37</v>
      </c>
      <c r="K23" s="40"/>
      <c r="L23" s="105" t="s">
        <v>37</v>
      </c>
      <c r="M23" s="28">
        <f t="shared" si="1"/>
        <v>0</v>
      </c>
      <c r="N23" s="109" t="s">
        <v>37</v>
      </c>
      <c r="O23" s="95"/>
      <c r="P23" s="28" t="s">
        <v>37</v>
      </c>
      <c r="Q23" s="40"/>
      <c r="R23" s="105" t="s">
        <v>37</v>
      </c>
      <c r="S23" s="28">
        <f t="shared" si="6"/>
        <v>0</v>
      </c>
      <c r="T23" s="109" t="s">
        <v>37</v>
      </c>
      <c r="U23" s="95"/>
      <c r="V23" s="28" t="s">
        <v>37</v>
      </c>
      <c r="W23" s="40"/>
      <c r="X23" s="105" t="s">
        <v>37</v>
      </c>
      <c r="Y23" s="28">
        <f t="shared" si="7"/>
        <v>0</v>
      </c>
      <c r="Z23" s="109" t="s">
        <v>37</v>
      </c>
      <c r="AA23" s="95"/>
      <c r="AB23" s="28" t="s">
        <v>37</v>
      </c>
      <c r="AC23" s="40"/>
      <c r="AD23" s="105" t="s">
        <v>37</v>
      </c>
      <c r="AE23" s="28">
        <f t="shared" si="8"/>
        <v>0</v>
      </c>
      <c r="AF23" s="109" t="s">
        <v>37</v>
      </c>
      <c r="AG23" s="95"/>
      <c r="AH23" s="28" t="s">
        <v>37</v>
      </c>
      <c r="AI23" s="40"/>
      <c r="AJ23" s="105" t="s">
        <v>37</v>
      </c>
      <c r="AK23" s="28">
        <f t="shared" si="9"/>
        <v>0</v>
      </c>
      <c r="AL23" s="109" t="s">
        <v>37</v>
      </c>
    </row>
    <row r="24" spans="1:38" ht="18" customHeight="1" x14ac:dyDescent="0.2">
      <c r="A24" s="366"/>
      <c r="B24" s="7" t="s">
        <v>39</v>
      </c>
      <c r="C24" s="95"/>
      <c r="D24" s="28" t="s">
        <v>37</v>
      </c>
      <c r="E24" s="40"/>
      <c r="F24" s="105" t="s">
        <v>37</v>
      </c>
      <c r="G24" s="28">
        <f t="shared" si="0"/>
        <v>0</v>
      </c>
      <c r="H24" s="109" t="s">
        <v>37</v>
      </c>
      <c r="I24" s="95"/>
      <c r="J24" s="28" t="s">
        <v>37</v>
      </c>
      <c r="K24" s="40"/>
      <c r="L24" s="105" t="s">
        <v>37</v>
      </c>
      <c r="M24" s="28">
        <f t="shared" si="1"/>
        <v>0</v>
      </c>
      <c r="N24" s="109" t="s">
        <v>37</v>
      </c>
      <c r="O24" s="95"/>
      <c r="P24" s="28" t="s">
        <v>37</v>
      </c>
      <c r="Q24" s="40"/>
      <c r="R24" s="105" t="s">
        <v>37</v>
      </c>
      <c r="S24" s="28">
        <f t="shared" si="6"/>
        <v>0</v>
      </c>
      <c r="T24" s="109" t="s">
        <v>37</v>
      </c>
      <c r="U24" s="95"/>
      <c r="V24" s="28" t="s">
        <v>37</v>
      </c>
      <c r="W24" s="40"/>
      <c r="X24" s="105" t="s">
        <v>37</v>
      </c>
      <c r="Y24" s="28">
        <f t="shared" si="7"/>
        <v>0</v>
      </c>
      <c r="Z24" s="109" t="s">
        <v>37</v>
      </c>
      <c r="AA24" s="95"/>
      <c r="AB24" s="28" t="s">
        <v>37</v>
      </c>
      <c r="AC24" s="40"/>
      <c r="AD24" s="105" t="s">
        <v>37</v>
      </c>
      <c r="AE24" s="28">
        <f t="shared" si="8"/>
        <v>0</v>
      </c>
      <c r="AF24" s="109" t="s">
        <v>37</v>
      </c>
      <c r="AG24" s="95"/>
      <c r="AH24" s="28" t="s">
        <v>37</v>
      </c>
      <c r="AI24" s="40"/>
      <c r="AJ24" s="105" t="s">
        <v>37</v>
      </c>
      <c r="AK24" s="28">
        <f t="shared" si="9"/>
        <v>0</v>
      </c>
      <c r="AL24" s="109" t="s">
        <v>37</v>
      </c>
    </row>
    <row r="25" spans="1:38" ht="18" customHeight="1" x14ac:dyDescent="0.2">
      <c r="A25" s="366"/>
      <c r="B25" s="7" t="s">
        <v>23</v>
      </c>
      <c r="C25" s="95"/>
      <c r="D25" s="28" t="s">
        <v>37</v>
      </c>
      <c r="E25" s="40"/>
      <c r="F25" s="105" t="s">
        <v>37</v>
      </c>
      <c r="G25" s="28">
        <f t="shared" si="0"/>
        <v>0</v>
      </c>
      <c r="H25" s="109" t="s">
        <v>37</v>
      </c>
      <c r="I25" s="95"/>
      <c r="J25" s="28" t="s">
        <v>37</v>
      </c>
      <c r="K25" s="40"/>
      <c r="L25" s="105" t="s">
        <v>37</v>
      </c>
      <c r="M25" s="28">
        <f t="shared" si="1"/>
        <v>0</v>
      </c>
      <c r="N25" s="109" t="s">
        <v>37</v>
      </c>
      <c r="O25" s="95"/>
      <c r="P25" s="28" t="s">
        <v>37</v>
      </c>
      <c r="Q25" s="40"/>
      <c r="R25" s="105" t="s">
        <v>37</v>
      </c>
      <c r="S25" s="28">
        <f t="shared" si="6"/>
        <v>0</v>
      </c>
      <c r="T25" s="109" t="s">
        <v>37</v>
      </c>
      <c r="U25" s="95"/>
      <c r="V25" s="28" t="s">
        <v>37</v>
      </c>
      <c r="W25" s="40"/>
      <c r="X25" s="105" t="s">
        <v>37</v>
      </c>
      <c r="Y25" s="28">
        <f t="shared" si="7"/>
        <v>0</v>
      </c>
      <c r="Z25" s="109" t="s">
        <v>37</v>
      </c>
      <c r="AA25" s="95"/>
      <c r="AB25" s="28" t="s">
        <v>37</v>
      </c>
      <c r="AC25" s="40"/>
      <c r="AD25" s="105" t="s">
        <v>37</v>
      </c>
      <c r="AE25" s="28">
        <f t="shared" si="8"/>
        <v>0</v>
      </c>
      <c r="AF25" s="109" t="s">
        <v>37</v>
      </c>
      <c r="AG25" s="95"/>
      <c r="AH25" s="28" t="s">
        <v>37</v>
      </c>
      <c r="AI25" s="40"/>
      <c r="AJ25" s="105" t="s">
        <v>37</v>
      </c>
      <c r="AK25" s="28">
        <f t="shared" si="9"/>
        <v>0</v>
      </c>
      <c r="AL25" s="109" t="s">
        <v>37</v>
      </c>
    </row>
    <row r="26" spans="1:38" ht="18" customHeight="1" x14ac:dyDescent="0.2">
      <c r="A26" s="366"/>
      <c r="B26" s="7" t="s">
        <v>54</v>
      </c>
      <c r="C26" s="257"/>
      <c r="D26" s="28" t="s">
        <v>37</v>
      </c>
      <c r="E26" s="40"/>
      <c r="F26" s="105" t="s">
        <v>37</v>
      </c>
      <c r="G26" s="256">
        <f>減価償却費計算シート!L21</f>
        <v>0</v>
      </c>
      <c r="H26" s="109" t="s">
        <v>37</v>
      </c>
      <c r="I26" s="257"/>
      <c r="J26" s="28" t="s">
        <v>37</v>
      </c>
      <c r="K26" s="40"/>
      <c r="L26" s="105" t="s">
        <v>37</v>
      </c>
      <c r="M26" s="256">
        <f>減価償却費計算シート!M21</f>
        <v>0</v>
      </c>
      <c r="N26" s="109" t="s">
        <v>37</v>
      </c>
      <c r="O26" s="257"/>
      <c r="P26" s="28" t="s">
        <v>37</v>
      </c>
      <c r="Q26" s="40"/>
      <c r="R26" s="105" t="s">
        <v>37</v>
      </c>
      <c r="S26" s="256">
        <f>減価償却費計算シート!N21</f>
        <v>0</v>
      </c>
      <c r="T26" s="109" t="s">
        <v>37</v>
      </c>
      <c r="U26" s="257"/>
      <c r="V26" s="28" t="s">
        <v>37</v>
      </c>
      <c r="W26" s="40"/>
      <c r="X26" s="105" t="s">
        <v>37</v>
      </c>
      <c r="Y26" s="256">
        <f>減価償却費計算シート!O21</f>
        <v>0</v>
      </c>
      <c r="Z26" s="109" t="s">
        <v>37</v>
      </c>
      <c r="AA26" s="257"/>
      <c r="AB26" s="28" t="s">
        <v>37</v>
      </c>
      <c r="AC26" s="40"/>
      <c r="AD26" s="105" t="s">
        <v>37</v>
      </c>
      <c r="AE26" s="256">
        <f>減価償却費計算シート!P21</f>
        <v>0</v>
      </c>
      <c r="AF26" s="109" t="s">
        <v>37</v>
      </c>
      <c r="AG26" s="257"/>
      <c r="AH26" s="28" t="s">
        <v>37</v>
      </c>
      <c r="AI26" s="40"/>
      <c r="AJ26" s="105" t="s">
        <v>37</v>
      </c>
      <c r="AK26" s="256">
        <f>減価償却費計算シート!Q21</f>
        <v>0</v>
      </c>
      <c r="AL26" s="109" t="s">
        <v>37</v>
      </c>
    </row>
    <row r="27" spans="1:38" ht="18" customHeight="1" x14ac:dyDescent="0.2">
      <c r="A27" s="366"/>
      <c r="B27" s="7" t="s">
        <v>24</v>
      </c>
      <c r="C27" s="95"/>
      <c r="D27" s="28" t="s">
        <v>37</v>
      </c>
      <c r="E27" s="40"/>
      <c r="F27" s="105" t="s">
        <v>37</v>
      </c>
      <c r="G27" s="28">
        <f>+C27+E27</f>
        <v>0</v>
      </c>
      <c r="H27" s="109" t="s">
        <v>37</v>
      </c>
      <c r="I27" s="95"/>
      <c r="J27" s="28" t="s">
        <v>37</v>
      </c>
      <c r="K27" s="40"/>
      <c r="L27" s="105" t="s">
        <v>37</v>
      </c>
      <c r="M27" s="28">
        <f>+I27+K27</f>
        <v>0</v>
      </c>
      <c r="N27" s="109" t="s">
        <v>37</v>
      </c>
      <c r="O27" s="95"/>
      <c r="P27" s="28" t="s">
        <v>37</v>
      </c>
      <c r="Q27" s="40"/>
      <c r="R27" s="105" t="s">
        <v>37</v>
      </c>
      <c r="S27" s="28">
        <f>+O27+Q27</f>
        <v>0</v>
      </c>
      <c r="T27" s="109" t="s">
        <v>37</v>
      </c>
      <c r="U27" s="95"/>
      <c r="V27" s="28" t="s">
        <v>37</v>
      </c>
      <c r="W27" s="40"/>
      <c r="X27" s="105" t="s">
        <v>37</v>
      </c>
      <c r="Y27" s="28">
        <f>+U27+W27</f>
        <v>0</v>
      </c>
      <c r="Z27" s="109" t="s">
        <v>37</v>
      </c>
      <c r="AA27" s="95"/>
      <c r="AB27" s="28" t="s">
        <v>37</v>
      </c>
      <c r="AC27" s="40"/>
      <c r="AD27" s="105" t="s">
        <v>37</v>
      </c>
      <c r="AE27" s="28">
        <f>+AA27+AC27</f>
        <v>0</v>
      </c>
      <c r="AF27" s="109" t="s">
        <v>37</v>
      </c>
      <c r="AG27" s="95"/>
      <c r="AH27" s="28" t="s">
        <v>37</v>
      </c>
      <c r="AI27" s="40"/>
      <c r="AJ27" s="105" t="s">
        <v>37</v>
      </c>
      <c r="AK27" s="28">
        <f>+AG27+AI27</f>
        <v>0</v>
      </c>
      <c r="AL27" s="109" t="s">
        <v>37</v>
      </c>
    </row>
    <row r="28" spans="1:38" ht="18" customHeight="1" x14ac:dyDescent="0.2">
      <c r="A28" s="366"/>
      <c r="B28" s="7" t="s">
        <v>55</v>
      </c>
      <c r="C28" s="95"/>
      <c r="D28" s="28" t="s">
        <v>37</v>
      </c>
      <c r="E28" s="40"/>
      <c r="F28" s="105" t="s">
        <v>37</v>
      </c>
      <c r="G28" s="28">
        <f>+C28+E28</f>
        <v>0</v>
      </c>
      <c r="H28" s="109" t="s">
        <v>37</v>
      </c>
      <c r="I28" s="95"/>
      <c r="J28" s="28" t="s">
        <v>37</v>
      </c>
      <c r="K28" s="40"/>
      <c r="L28" s="105" t="s">
        <v>37</v>
      </c>
      <c r="M28" s="28">
        <f>+I28+K28</f>
        <v>0</v>
      </c>
      <c r="N28" s="109" t="s">
        <v>37</v>
      </c>
      <c r="O28" s="95"/>
      <c r="P28" s="28" t="s">
        <v>37</v>
      </c>
      <c r="Q28" s="40"/>
      <c r="R28" s="105" t="s">
        <v>37</v>
      </c>
      <c r="S28" s="28">
        <f>+O28+Q28</f>
        <v>0</v>
      </c>
      <c r="T28" s="109" t="s">
        <v>37</v>
      </c>
      <c r="U28" s="95"/>
      <c r="V28" s="28" t="s">
        <v>37</v>
      </c>
      <c r="W28" s="40"/>
      <c r="X28" s="105" t="s">
        <v>37</v>
      </c>
      <c r="Y28" s="28">
        <f>+U28+W28</f>
        <v>0</v>
      </c>
      <c r="Z28" s="109" t="s">
        <v>37</v>
      </c>
      <c r="AA28" s="95"/>
      <c r="AB28" s="28" t="s">
        <v>37</v>
      </c>
      <c r="AC28" s="40"/>
      <c r="AD28" s="105" t="s">
        <v>37</v>
      </c>
      <c r="AE28" s="28">
        <f>+AA28+AC28</f>
        <v>0</v>
      </c>
      <c r="AF28" s="109" t="s">
        <v>37</v>
      </c>
      <c r="AG28" s="95"/>
      <c r="AH28" s="28" t="s">
        <v>37</v>
      </c>
      <c r="AI28" s="40"/>
      <c r="AJ28" s="105" t="s">
        <v>37</v>
      </c>
      <c r="AK28" s="28">
        <f>+AG28+AI28</f>
        <v>0</v>
      </c>
      <c r="AL28" s="109" t="s">
        <v>37</v>
      </c>
    </row>
    <row r="29" spans="1:38" ht="18" customHeight="1" x14ac:dyDescent="0.2">
      <c r="A29" s="366"/>
      <c r="B29" s="182" t="s">
        <v>158</v>
      </c>
      <c r="C29" s="95"/>
      <c r="D29" s="28" t="s">
        <v>37</v>
      </c>
      <c r="E29" s="40"/>
      <c r="F29" s="105" t="s">
        <v>37</v>
      </c>
      <c r="G29" s="28">
        <f>+C29+E29</f>
        <v>0</v>
      </c>
      <c r="H29" s="109" t="s">
        <v>37</v>
      </c>
      <c r="I29" s="95"/>
      <c r="J29" s="28" t="s">
        <v>37</v>
      </c>
      <c r="K29" s="40"/>
      <c r="L29" s="105" t="s">
        <v>37</v>
      </c>
      <c r="M29" s="28">
        <f>+I29+K29</f>
        <v>0</v>
      </c>
      <c r="N29" s="109" t="s">
        <v>37</v>
      </c>
      <c r="O29" s="95"/>
      <c r="P29" s="28" t="s">
        <v>37</v>
      </c>
      <c r="Q29" s="40"/>
      <c r="R29" s="105" t="s">
        <v>37</v>
      </c>
      <c r="S29" s="28">
        <f>+O29+Q29</f>
        <v>0</v>
      </c>
      <c r="T29" s="109" t="s">
        <v>37</v>
      </c>
      <c r="U29" s="95"/>
      <c r="V29" s="28" t="s">
        <v>37</v>
      </c>
      <c r="W29" s="40"/>
      <c r="X29" s="105" t="s">
        <v>37</v>
      </c>
      <c r="Y29" s="28">
        <f>+U29+W29</f>
        <v>0</v>
      </c>
      <c r="Z29" s="109" t="s">
        <v>37</v>
      </c>
      <c r="AA29" s="95"/>
      <c r="AB29" s="28" t="s">
        <v>37</v>
      </c>
      <c r="AC29" s="40"/>
      <c r="AD29" s="105" t="s">
        <v>37</v>
      </c>
      <c r="AE29" s="28">
        <f>+AA29+AC29</f>
        <v>0</v>
      </c>
      <c r="AF29" s="109" t="s">
        <v>37</v>
      </c>
      <c r="AG29" s="95"/>
      <c r="AH29" s="28" t="s">
        <v>37</v>
      </c>
      <c r="AI29" s="40"/>
      <c r="AJ29" s="105" t="s">
        <v>37</v>
      </c>
      <c r="AK29" s="28">
        <f>+AG29+AI29</f>
        <v>0</v>
      </c>
      <c r="AL29" s="109" t="s">
        <v>37</v>
      </c>
    </row>
    <row r="30" spans="1:38" ht="18" customHeight="1" x14ac:dyDescent="0.2">
      <c r="A30" s="366"/>
      <c r="B30" s="7" t="s">
        <v>12</v>
      </c>
      <c r="C30" s="95"/>
      <c r="D30" s="28" t="s">
        <v>37</v>
      </c>
      <c r="E30" s="40"/>
      <c r="F30" s="105" t="s">
        <v>37</v>
      </c>
      <c r="G30" s="28">
        <f>+C30+E30</f>
        <v>0</v>
      </c>
      <c r="H30" s="109" t="s">
        <v>37</v>
      </c>
      <c r="I30" s="95"/>
      <c r="J30" s="28" t="s">
        <v>37</v>
      </c>
      <c r="K30" s="40"/>
      <c r="L30" s="105" t="s">
        <v>37</v>
      </c>
      <c r="M30" s="28">
        <f>+I30+K30</f>
        <v>0</v>
      </c>
      <c r="N30" s="109" t="s">
        <v>37</v>
      </c>
      <c r="O30" s="95"/>
      <c r="P30" s="28" t="s">
        <v>37</v>
      </c>
      <c r="Q30" s="40"/>
      <c r="R30" s="105" t="s">
        <v>37</v>
      </c>
      <c r="S30" s="28">
        <f>+O30+Q30</f>
        <v>0</v>
      </c>
      <c r="T30" s="109" t="s">
        <v>37</v>
      </c>
      <c r="U30" s="95"/>
      <c r="V30" s="28" t="s">
        <v>37</v>
      </c>
      <c r="W30" s="40"/>
      <c r="X30" s="105" t="s">
        <v>37</v>
      </c>
      <c r="Y30" s="28">
        <f>+U30+W30</f>
        <v>0</v>
      </c>
      <c r="Z30" s="109" t="s">
        <v>37</v>
      </c>
      <c r="AA30" s="95"/>
      <c r="AB30" s="28" t="s">
        <v>37</v>
      </c>
      <c r="AC30" s="40"/>
      <c r="AD30" s="105" t="s">
        <v>37</v>
      </c>
      <c r="AE30" s="28">
        <f>+AA30+AC30</f>
        <v>0</v>
      </c>
      <c r="AF30" s="109" t="s">
        <v>37</v>
      </c>
      <c r="AG30" s="95"/>
      <c r="AH30" s="28" t="s">
        <v>37</v>
      </c>
      <c r="AI30" s="40"/>
      <c r="AJ30" s="105" t="s">
        <v>37</v>
      </c>
      <c r="AK30" s="28">
        <f>+AG30+AI30</f>
        <v>0</v>
      </c>
      <c r="AL30" s="109" t="s">
        <v>37</v>
      </c>
    </row>
    <row r="31" spans="1:38" ht="18" customHeight="1" thickBot="1" x14ac:dyDescent="0.25">
      <c r="A31" s="366"/>
      <c r="B31" s="12" t="s">
        <v>43</v>
      </c>
      <c r="C31" s="19">
        <f>SUM(C11:C30)-C27</f>
        <v>0</v>
      </c>
      <c r="D31" s="29" t="s">
        <v>37</v>
      </c>
      <c r="E31" s="41">
        <f>SUM(E11:E30)-E27</f>
        <v>0</v>
      </c>
      <c r="F31" s="186" t="s">
        <v>37</v>
      </c>
      <c r="G31" s="122">
        <f>SUM(G11:G30)-G27</f>
        <v>0</v>
      </c>
      <c r="H31" s="114" t="s">
        <v>37</v>
      </c>
      <c r="I31" s="19">
        <f>SUM(I11:I30)-I27</f>
        <v>0</v>
      </c>
      <c r="J31" s="29" t="s">
        <v>37</v>
      </c>
      <c r="K31" s="41">
        <f>SUM(K11:K30)-K27</f>
        <v>0</v>
      </c>
      <c r="L31" s="186" t="s">
        <v>37</v>
      </c>
      <c r="M31" s="122">
        <f>SUM(M11:M30)-M27</f>
        <v>0</v>
      </c>
      <c r="N31" s="114" t="s">
        <v>37</v>
      </c>
      <c r="O31" s="19">
        <f>SUM(O11:O30)-O27</f>
        <v>0</v>
      </c>
      <c r="P31" s="29" t="s">
        <v>37</v>
      </c>
      <c r="Q31" s="41">
        <f>SUM(Q11:Q30)-Q27</f>
        <v>0</v>
      </c>
      <c r="R31" s="186" t="s">
        <v>37</v>
      </c>
      <c r="S31" s="122">
        <f>SUM(S11:S30)-S27</f>
        <v>0</v>
      </c>
      <c r="T31" s="114" t="s">
        <v>37</v>
      </c>
      <c r="U31" s="19">
        <f>SUM(U11:U30)-U27</f>
        <v>0</v>
      </c>
      <c r="V31" s="29" t="s">
        <v>37</v>
      </c>
      <c r="W31" s="41">
        <f>SUM(W11:W30)-W27</f>
        <v>0</v>
      </c>
      <c r="X31" s="186" t="s">
        <v>37</v>
      </c>
      <c r="Y31" s="122">
        <f>SUM(Y11:Y30)-Y27</f>
        <v>0</v>
      </c>
      <c r="Z31" s="114" t="s">
        <v>37</v>
      </c>
      <c r="AA31" s="19">
        <f>SUM(AA11:AA30)-AA27</f>
        <v>0</v>
      </c>
      <c r="AB31" s="29" t="s">
        <v>37</v>
      </c>
      <c r="AC31" s="41">
        <f>SUM(AC11:AC30)-AC27</f>
        <v>0</v>
      </c>
      <c r="AD31" s="186" t="s">
        <v>37</v>
      </c>
      <c r="AE31" s="122">
        <f>SUM(AE11:AE30)-AE27</f>
        <v>0</v>
      </c>
      <c r="AF31" s="114" t="s">
        <v>37</v>
      </c>
      <c r="AG31" s="19">
        <f>SUM(AG11:AG30)-AG27</f>
        <v>0</v>
      </c>
      <c r="AH31" s="29" t="s">
        <v>37</v>
      </c>
      <c r="AI31" s="41">
        <f>SUM(AI11:AI30)-AI27</f>
        <v>0</v>
      </c>
      <c r="AJ31" s="186" t="s">
        <v>37</v>
      </c>
      <c r="AK31" s="122">
        <f>SUM(AK11:AK30)-AK27</f>
        <v>0</v>
      </c>
      <c r="AL31" s="114" t="s">
        <v>37</v>
      </c>
    </row>
    <row r="32" spans="1:38" ht="25" customHeight="1" thickTop="1" x14ac:dyDescent="0.2">
      <c r="A32" s="369" t="s">
        <v>34</v>
      </c>
      <c r="B32" s="370"/>
      <c r="C32" s="96">
        <f>+C10-C31</f>
        <v>0</v>
      </c>
      <c r="D32" s="30" t="s">
        <v>37</v>
      </c>
      <c r="E32" s="42">
        <f>+E10-E31</f>
        <v>0</v>
      </c>
      <c r="F32" s="49" t="s">
        <v>37</v>
      </c>
      <c r="G32" s="30">
        <f>G10-G31</f>
        <v>0</v>
      </c>
      <c r="H32" s="115" t="s">
        <v>37</v>
      </c>
      <c r="I32" s="96">
        <f>+I10-I31</f>
        <v>0</v>
      </c>
      <c r="J32" s="30" t="s">
        <v>37</v>
      </c>
      <c r="K32" s="42">
        <f>+K10-K31</f>
        <v>0</v>
      </c>
      <c r="L32" s="49" t="s">
        <v>37</v>
      </c>
      <c r="M32" s="30">
        <f>M10-M31</f>
        <v>0</v>
      </c>
      <c r="N32" s="115" t="s">
        <v>37</v>
      </c>
      <c r="O32" s="96">
        <f>+O10-O31</f>
        <v>0</v>
      </c>
      <c r="P32" s="30" t="s">
        <v>37</v>
      </c>
      <c r="Q32" s="42">
        <f>+Q10-Q31</f>
        <v>0</v>
      </c>
      <c r="R32" s="49" t="s">
        <v>37</v>
      </c>
      <c r="S32" s="30">
        <f>S10-S31</f>
        <v>0</v>
      </c>
      <c r="T32" s="115" t="s">
        <v>37</v>
      </c>
      <c r="U32" s="96">
        <f>+U10-U31</f>
        <v>0</v>
      </c>
      <c r="V32" s="30" t="s">
        <v>37</v>
      </c>
      <c r="W32" s="42">
        <f>+W10-W31</f>
        <v>0</v>
      </c>
      <c r="X32" s="49" t="s">
        <v>37</v>
      </c>
      <c r="Y32" s="30">
        <f>Y10-Y31</f>
        <v>0</v>
      </c>
      <c r="Z32" s="115" t="s">
        <v>37</v>
      </c>
      <c r="AA32" s="96">
        <f>+AA10-AA31</f>
        <v>0</v>
      </c>
      <c r="AB32" s="30" t="s">
        <v>37</v>
      </c>
      <c r="AC32" s="42">
        <f>+AC10-AC31</f>
        <v>0</v>
      </c>
      <c r="AD32" s="49" t="s">
        <v>37</v>
      </c>
      <c r="AE32" s="30">
        <f>AE10-AE31</f>
        <v>0</v>
      </c>
      <c r="AF32" s="115" t="s">
        <v>37</v>
      </c>
      <c r="AG32" s="96">
        <f>+AG10-AG31</f>
        <v>0</v>
      </c>
      <c r="AH32" s="30" t="s">
        <v>37</v>
      </c>
      <c r="AI32" s="42">
        <f>+AI10-AI31</f>
        <v>0</v>
      </c>
      <c r="AJ32" s="49" t="s">
        <v>37</v>
      </c>
      <c r="AK32" s="30">
        <f>AK10-AK31</f>
        <v>0</v>
      </c>
      <c r="AL32" s="115" t="s">
        <v>37</v>
      </c>
    </row>
    <row r="33" spans="1:38" ht="25" customHeight="1" thickBot="1" x14ac:dyDescent="0.25">
      <c r="A33" s="371" t="s">
        <v>36</v>
      </c>
      <c r="B33" s="372"/>
      <c r="C33" s="97" t="e">
        <f>+C32/C10*100</f>
        <v>#DIV/0!</v>
      </c>
      <c r="D33" s="31" t="s">
        <v>2</v>
      </c>
      <c r="E33" s="98" t="e">
        <f>+E32/E10*100</f>
        <v>#DIV/0!</v>
      </c>
      <c r="F33" s="106" t="s">
        <v>2</v>
      </c>
      <c r="G33" s="104" t="e">
        <f>+G32/G10*100</f>
        <v>#DIV/0!</v>
      </c>
      <c r="H33" s="116" t="s">
        <v>2</v>
      </c>
      <c r="I33" s="97" t="e">
        <f>+I32/I10*100</f>
        <v>#DIV/0!</v>
      </c>
      <c r="J33" s="31" t="s">
        <v>2</v>
      </c>
      <c r="K33" s="98" t="e">
        <f>+K32/K10*100</f>
        <v>#DIV/0!</v>
      </c>
      <c r="L33" s="106" t="s">
        <v>2</v>
      </c>
      <c r="M33" s="104" t="e">
        <f>+M32/M10*100</f>
        <v>#DIV/0!</v>
      </c>
      <c r="N33" s="116" t="s">
        <v>2</v>
      </c>
      <c r="O33" s="97" t="e">
        <f>+O32/O10*100</f>
        <v>#DIV/0!</v>
      </c>
      <c r="P33" s="31" t="s">
        <v>2</v>
      </c>
      <c r="Q33" s="98" t="e">
        <f>+Q32/Q10*100</f>
        <v>#DIV/0!</v>
      </c>
      <c r="R33" s="106" t="s">
        <v>2</v>
      </c>
      <c r="S33" s="104" t="e">
        <f>+S32/S10*100</f>
        <v>#DIV/0!</v>
      </c>
      <c r="T33" s="116" t="s">
        <v>2</v>
      </c>
      <c r="U33" s="97" t="e">
        <f>+U32/U10*100</f>
        <v>#DIV/0!</v>
      </c>
      <c r="V33" s="31" t="s">
        <v>2</v>
      </c>
      <c r="W33" s="98" t="e">
        <f>+W32/W10*100</f>
        <v>#DIV/0!</v>
      </c>
      <c r="X33" s="106" t="s">
        <v>2</v>
      </c>
      <c r="Y33" s="104" t="e">
        <f>+Y32/Y10*100</f>
        <v>#DIV/0!</v>
      </c>
      <c r="Z33" s="116" t="s">
        <v>2</v>
      </c>
      <c r="AA33" s="97" t="e">
        <f>+AA32/AA10*100</f>
        <v>#DIV/0!</v>
      </c>
      <c r="AB33" s="31" t="s">
        <v>2</v>
      </c>
      <c r="AC33" s="98" t="e">
        <f>+AC32/AC10*100</f>
        <v>#DIV/0!</v>
      </c>
      <c r="AD33" s="106" t="s">
        <v>2</v>
      </c>
      <c r="AE33" s="104" t="e">
        <f>+AE32/AE10*100</f>
        <v>#DIV/0!</v>
      </c>
      <c r="AF33" s="116" t="s">
        <v>2</v>
      </c>
      <c r="AG33" s="97" t="e">
        <f>+AG32/AG10*100</f>
        <v>#DIV/0!</v>
      </c>
      <c r="AH33" s="31" t="s">
        <v>2</v>
      </c>
      <c r="AI33" s="98" t="e">
        <f>+AI32/AI10*100</f>
        <v>#DIV/0!</v>
      </c>
      <c r="AJ33" s="106" t="s">
        <v>2</v>
      </c>
      <c r="AK33" s="104" t="e">
        <f>+AK32/AK10*100</f>
        <v>#DIV/0!</v>
      </c>
      <c r="AL33" s="116" t="s">
        <v>2</v>
      </c>
    </row>
    <row r="34" spans="1:38" ht="25" customHeight="1" x14ac:dyDescent="0.2">
      <c r="A34" s="367" t="s">
        <v>56</v>
      </c>
      <c r="B34" s="368"/>
      <c r="C34" s="383"/>
      <c r="D34" s="384"/>
      <c r="E34" s="323"/>
      <c r="F34" s="324"/>
      <c r="G34" s="54"/>
      <c r="H34" s="60" t="s">
        <v>57</v>
      </c>
      <c r="I34" s="309"/>
      <c r="J34" s="310"/>
      <c r="K34" s="311"/>
      <c r="L34" s="312"/>
      <c r="M34" s="54"/>
      <c r="N34" s="60" t="s">
        <v>57</v>
      </c>
      <c r="O34" s="309"/>
      <c r="P34" s="310"/>
      <c r="Q34" s="311"/>
      <c r="R34" s="312"/>
      <c r="S34" s="54"/>
      <c r="T34" s="71" t="s">
        <v>57</v>
      </c>
      <c r="U34" s="309"/>
      <c r="V34" s="310"/>
      <c r="W34" s="311"/>
      <c r="X34" s="312"/>
      <c r="Y34" s="54"/>
      <c r="Z34" s="71" t="s">
        <v>57</v>
      </c>
      <c r="AA34" s="309"/>
      <c r="AB34" s="310"/>
      <c r="AC34" s="311"/>
      <c r="AD34" s="312"/>
      <c r="AE34" s="54"/>
      <c r="AF34" s="62" t="s">
        <v>57</v>
      </c>
      <c r="AG34" s="309"/>
      <c r="AH34" s="310"/>
      <c r="AI34" s="311"/>
      <c r="AJ34" s="312"/>
      <c r="AK34" s="54"/>
      <c r="AL34" s="62" t="s">
        <v>57</v>
      </c>
    </row>
    <row r="35" spans="1:38" ht="25" customHeight="1" thickBot="1" x14ac:dyDescent="0.25">
      <c r="A35" s="2"/>
      <c r="B35" s="13" t="s">
        <v>61</v>
      </c>
      <c r="C35" s="325"/>
      <c r="D35" s="326"/>
      <c r="E35" s="327"/>
      <c r="F35" s="328"/>
      <c r="G35" s="55"/>
      <c r="H35" s="61" t="s">
        <v>57</v>
      </c>
      <c r="I35" s="313"/>
      <c r="J35" s="314"/>
      <c r="K35" s="315"/>
      <c r="L35" s="316"/>
      <c r="M35" s="55"/>
      <c r="N35" s="61" t="s">
        <v>57</v>
      </c>
      <c r="O35" s="313"/>
      <c r="P35" s="314"/>
      <c r="Q35" s="315"/>
      <c r="R35" s="316"/>
      <c r="S35" s="55"/>
      <c r="T35" s="72" t="s">
        <v>57</v>
      </c>
      <c r="U35" s="313"/>
      <c r="V35" s="314"/>
      <c r="W35" s="315"/>
      <c r="X35" s="316"/>
      <c r="Y35" s="55"/>
      <c r="Z35" s="72" t="s">
        <v>57</v>
      </c>
      <c r="AA35" s="313"/>
      <c r="AB35" s="314"/>
      <c r="AC35" s="315"/>
      <c r="AD35" s="316"/>
      <c r="AE35" s="55"/>
      <c r="AF35" s="73" t="s">
        <v>57</v>
      </c>
      <c r="AG35" s="313"/>
      <c r="AH35" s="314"/>
      <c r="AI35" s="315"/>
      <c r="AJ35" s="316"/>
      <c r="AK35" s="55"/>
      <c r="AL35" s="73" t="s">
        <v>57</v>
      </c>
    </row>
    <row r="36" spans="1:38" ht="25" customHeight="1" x14ac:dyDescent="0.2">
      <c r="A36" s="354" t="s">
        <v>28</v>
      </c>
      <c r="B36" s="14" t="s">
        <v>26</v>
      </c>
      <c r="C36" s="321"/>
      <c r="D36" s="322"/>
      <c r="E36" s="348"/>
      <c r="F36" s="349"/>
      <c r="G36" s="54"/>
      <c r="H36" s="62" t="s">
        <v>18</v>
      </c>
      <c r="I36" s="321"/>
      <c r="J36" s="322"/>
      <c r="K36" s="348"/>
      <c r="L36" s="349"/>
      <c r="M36" s="54"/>
      <c r="N36" s="62" t="s">
        <v>18</v>
      </c>
      <c r="O36" s="321"/>
      <c r="P36" s="322"/>
      <c r="Q36" s="348"/>
      <c r="R36" s="349"/>
      <c r="S36" s="54"/>
      <c r="T36" s="62" t="s">
        <v>18</v>
      </c>
      <c r="U36" s="321"/>
      <c r="V36" s="322"/>
      <c r="W36" s="348"/>
      <c r="X36" s="349"/>
      <c r="Y36" s="54"/>
      <c r="Z36" s="62" t="s">
        <v>18</v>
      </c>
      <c r="AA36" s="321"/>
      <c r="AB36" s="322"/>
      <c r="AC36" s="348"/>
      <c r="AD36" s="349"/>
      <c r="AE36" s="54"/>
      <c r="AF36" s="62" t="s">
        <v>18</v>
      </c>
      <c r="AG36" s="321"/>
      <c r="AH36" s="322"/>
      <c r="AI36" s="348"/>
      <c r="AJ36" s="349"/>
      <c r="AK36" s="54"/>
      <c r="AL36" s="62" t="s">
        <v>18</v>
      </c>
    </row>
    <row r="37" spans="1:38" ht="25" customHeight="1" x14ac:dyDescent="0.2">
      <c r="A37" s="355"/>
      <c r="B37" s="15" t="s">
        <v>62</v>
      </c>
      <c r="C37" s="325"/>
      <c r="D37" s="326"/>
      <c r="E37" s="327"/>
      <c r="F37" s="328"/>
      <c r="G37" s="28"/>
      <c r="H37" s="63" t="s">
        <v>18</v>
      </c>
      <c r="I37" s="325"/>
      <c r="J37" s="326"/>
      <c r="K37" s="327"/>
      <c r="L37" s="328"/>
      <c r="M37" s="28"/>
      <c r="N37" s="63" t="s">
        <v>18</v>
      </c>
      <c r="O37" s="325"/>
      <c r="P37" s="326"/>
      <c r="Q37" s="327"/>
      <c r="R37" s="328"/>
      <c r="S37" s="28"/>
      <c r="T37" s="63" t="s">
        <v>18</v>
      </c>
      <c r="U37" s="325"/>
      <c r="V37" s="326"/>
      <c r="W37" s="327"/>
      <c r="X37" s="328"/>
      <c r="Y37" s="28"/>
      <c r="Z37" s="63" t="s">
        <v>18</v>
      </c>
      <c r="AA37" s="325"/>
      <c r="AB37" s="326"/>
      <c r="AC37" s="327"/>
      <c r="AD37" s="328"/>
      <c r="AE37" s="28"/>
      <c r="AF37" s="63" t="s">
        <v>18</v>
      </c>
      <c r="AG37" s="325"/>
      <c r="AH37" s="326"/>
      <c r="AI37" s="327"/>
      <c r="AJ37" s="328"/>
      <c r="AK37" s="28"/>
      <c r="AL37" s="63" t="s">
        <v>18</v>
      </c>
    </row>
    <row r="38" spans="1:38" ht="25" customHeight="1" x14ac:dyDescent="0.2">
      <c r="A38" s="355"/>
      <c r="B38" s="7" t="s">
        <v>14</v>
      </c>
      <c r="C38" s="325"/>
      <c r="D38" s="326"/>
      <c r="E38" s="327"/>
      <c r="F38" s="328"/>
      <c r="G38" s="28"/>
      <c r="H38" s="63" t="s">
        <v>18</v>
      </c>
      <c r="I38" s="325"/>
      <c r="J38" s="326"/>
      <c r="K38" s="327"/>
      <c r="L38" s="328"/>
      <c r="M38" s="28"/>
      <c r="N38" s="63" t="s">
        <v>18</v>
      </c>
      <c r="O38" s="325"/>
      <c r="P38" s="326"/>
      <c r="Q38" s="327"/>
      <c r="R38" s="328"/>
      <c r="S38" s="28"/>
      <c r="T38" s="63" t="s">
        <v>18</v>
      </c>
      <c r="U38" s="325"/>
      <c r="V38" s="326"/>
      <c r="W38" s="327"/>
      <c r="X38" s="328"/>
      <c r="Y38" s="28"/>
      <c r="Z38" s="63" t="s">
        <v>18</v>
      </c>
      <c r="AA38" s="325"/>
      <c r="AB38" s="326"/>
      <c r="AC38" s="327"/>
      <c r="AD38" s="328"/>
      <c r="AE38" s="28"/>
      <c r="AF38" s="63" t="s">
        <v>18</v>
      </c>
      <c r="AG38" s="325"/>
      <c r="AH38" s="326"/>
      <c r="AI38" s="327"/>
      <c r="AJ38" s="328"/>
      <c r="AK38" s="28"/>
      <c r="AL38" s="63" t="s">
        <v>18</v>
      </c>
    </row>
    <row r="39" spans="1:38" ht="25" customHeight="1" thickBot="1" x14ac:dyDescent="0.25">
      <c r="A39" s="356"/>
      <c r="B39" s="16" t="s">
        <v>43</v>
      </c>
      <c r="C39" s="350"/>
      <c r="D39" s="351"/>
      <c r="E39" s="352"/>
      <c r="F39" s="353"/>
      <c r="G39" s="56">
        <f>SUM(G36:G38)</f>
        <v>0</v>
      </c>
      <c r="H39" s="64" t="s">
        <v>18</v>
      </c>
      <c r="I39" s="350"/>
      <c r="J39" s="351"/>
      <c r="K39" s="352"/>
      <c r="L39" s="353"/>
      <c r="M39" s="56">
        <f>SUM(M36:M38)</f>
        <v>0</v>
      </c>
      <c r="N39" s="64" t="s">
        <v>18</v>
      </c>
      <c r="O39" s="350"/>
      <c r="P39" s="351"/>
      <c r="Q39" s="352"/>
      <c r="R39" s="353"/>
      <c r="S39" s="56">
        <f>SUM(S36:S38)</f>
        <v>0</v>
      </c>
      <c r="T39" s="64" t="s">
        <v>18</v>
      </c>
      <c r="U39" s="350"/>
      <c r="V39" s="351"/>
      <c r="W39" s="352"/>
      <c r="X39" s="353"/>
      <c r="Y39" s="56">
        <f>SUM(Y36:Y38)</f>
        <v>0</v>
      </c>
      <c r="Z39" s="64" t="s">
        <v>18</v>
      </c>
      <c r="AA39" s="350"/>
      <c r="AB39" s="351"/>
      <c r="AC39" s="352"/>
      <c r="AD39" s="353"/>
      <c r="AE39" s="56">
        <f>SUM(AE36:AE38)</f>
        <v>0</v>
      </c>
      <c r="AF39" s="64" t="s">
        <v>18</v>
      </c>
      <c r="AG39" s="350"/>
      <c r="AH39" s="351"/>
      <c r="AI39" s="352"/>
      <c r="AJ39" s="353"/>
      <c r="AK39" s="56">
        <f>SUM(AK36:AK38)</f>
        <v>0</v>
      </c>
      <c r="AL39" s="64" t="s">
        <v>18</v>
      </c>
    </row>
    <row r="40" spans="1:38" ht="18" customHeight="1" x14ac:dyDescent="0.2">
      <c r="A40" s="3"/>
      <c r="B40" s="3"/>
      <c r="C40" s="20"/>
      <c r="D40" s="20"/>
      <c r="E40" s="20"/>
      <c r="F40" s="20"/>
      <c r="G40" s="20"/>
      <c r="H40" s="20"/>
      <c r="I40" s="20"/>
      <c r="J40" s="20"/>
      <c r="K40" s="20"/>
      <c r="L40" s="20"/>
      <c r="M40" s="20"/>
      <c r="N40" s="20"/>
      <c r="O40" s="20"/>
      <c r="P40" s="20"/>
      <c r="Q40" s="20"/>
      <c r="R40" s="20"/>
      <c r="S40" s="20"/>
      <c r="T40" s="20"/>
      <c r="U40" s="20"/>
      <c r="V40" s="20"/>
      <c r="W40" s="20"/>
      <c r="X40" s="20"/>
      <c r="Y40" s="20"/>
      <c r="Z40" s="20"/>
      <c r="AA40" s="20"/>
      <c r="AB40" s="20"/>
      <c r="AC40" s="20"/>
      <c r="AD40" s="20"/>
      <c r="AE40" s="20"/>
      <c r="AF40" s="20"/>
      <c r="AG40" s="20"/>
      <c r="AH40" s="20"/>
      <c r="AI40" s="20"/>
      <c r="AJ40" s="20"/>
      <c r="AK40" s="20"/>
      <c r="AL40" s="20"/>
    </row>
    <row r="41" spans="1:38" ht="6" customHeight="1" x14ac:dyDescent="0.2">
      <c r="A41" s="3"/>
      <c r="B41" s="3"/>
      <c r="C41" s="20"/>
      <c r="D41" s="20"/>
      <c r="E41" s="20"/>
      <c r="F41" s="20"/>
      <c r="G41" s="20"/>
      <c r="H41" s="20"/>
      <c r="I41" s="20"/>
      <c r="J41" s="20"/>
      <c r="K41" s="20"/>
      <c r="L41" s="20"/>
      <c r="M41" s="20"/>
      <c r="N41" s="20"/>
      <c r="O41" s="20"/>
      <c r="P41" s="20"/>
      <c r="Q41" s="20"/>
      <c r="R41" s="20"/>
      <c r="S41" s="20"/>
      <c r="T41" s="20"/>
      <c r="U41" s="20"/>
      <c r="V41" s="20"/>
      <c r="W41" s="20"/>
      <c r="X41" s="20"/>
      <c r="Y41" s="20"/>
      <c r="Z41" s="20"/>
      <c r="AA41" s="20"/>
      <c r="AB41" s="20"/>
      <c r="AC41" s="20"/>
      <c r="AD41" s="20"/>
      <c r="AE41" s="20"/>
      <c r="AF41" s="20"/>
      <c r="AG41" s="20"/>
      <c r="AH41" s="20"/>
      <c r="AI41" s="20"/>
      <c r="AJ41" s="20"/>
      <c r="AK41" s="20"/>
      <c r="AL41" s="20"/>
    </row>
    <row r="42" spans="1:38" x14ac:dyDescent="0.2">
      <c r="A42" s="4"/>
      <c r="B42" s="17"/>
      <c r="C42" s="382"/>
      <c r="D42" s="382"/>
      <c r="E42" s="382"/>
      <c r="F42" s="50"/>
      <c r="G42" s="57" t="s">
        <v>63</v>
      </c>
      <c r="H42" s="65"/>
      <c r="I42" s="50"/>
      <c r="J42" s="50"/>
      <c r="K42" s="50"/>
      <c r="L42" s="50"/>
      <c r="M42" s="57" t="s">
        <v>64</v>
      </c>
      <c r="N42" s="65"/>
      <c r="O42" s="50"/>
      <c r="P42" s="50"/>
      <c r="Q42" s="50"/>
      <c r="R42" s="50"/>
      <c r="S42" s="57" t="s">
        <v>21</v>
      </c>
      <c r="T42" s="65"/>
      <c r="U42" s="50"/>
      <c r="V42" s="50"/>
      <c r="W42" s="50"/>
      <c r="X42" s="50"/>
      <c r="Y42" s="57" t="s">
        <v>67</v>
      </c>
      <c r="Z42" s="65"/>
      <c r="AA42" s="50"/>
      <c r="AB42" s="50"/>
      <c r="AC42" s="50"/>
      <c r="AD42" s="50"/>
      <c r="AE42" s="57" t="s">
        <v>58</v>
      </c>
      <c r="AF42" s="65"/>
      <c r="AG42" s="50"/>
      <c r="AH42" s="50"/>
      <c r="AI42" s="50"/>
      <c r="AJ42" s="50"/>
      <c r="AK42" s="57" t="s">
        <v>196</v>
      </c>
      <c r="AL42" s="65"/>
    </row>
    <row r="43" spans="1:38" x14ac:dyDescent="0.2">
      <c r="A43" s="4"/>
      <c r="B43" s="380" t="s">
        <v>42</v>
      </c>
      <c r="C43" s="21"/>
      <c r="D43" s="32" t="s">
        <v>34</v>
      </c>
      <c r="E43" s="35" t="s">
        <v>59</v>
      </c>
      <c r="F43" s="50"/>
      <c r="G43" s="58">
        <f>G32</f>
        <v>0</v>
      </c>
      <c r="H43" s="65" t="s">
        <v>37</v>
      </c>
      <c r="I43" s="50"/>
      <c r="J43" s="50"/>
      <c r="K43" s="50"/>
      <c r="L43" s="50"/>
      <c r="M43" s="58">
        <f>M32</f>
        <v>0</v>
      </c>
      <c r="N43" s="65" t="s">
        <v>37</v>
      </c>
      <c r="O43" s="50"/>
      <c r="P43" s="50"/>
      <c r="Q43" s="50"/>
      <c r="R43" s="50"/>
      <c r="S43" s="58">
        <f>S32</f>
        <v>0</v>
      </c>
      <c r="T43" s="65" t="s">
        <v>37</v>
      </c>
      <c r="U43" s="50"/>
      <c r="V43" s="50"/>
      <c r="W43" s="50"/>
      <c r="X43" s="50"/>
      <c r="Y43" s="58">
        <f>Y32</f>
        <v>0</v>
      </c>
      <c r="Z43" s="65" t="s">
        <v>37</v>
      </c>
      <c r="AA43" s="50"/>
      <c r="AB43" s="50"/>
      <c r="AC43" s="50"/>
      <c r="AD43" s="50"/>
      <c r="AE43" s="58">
        <f>AE32</f>
        <v>0</v>
      </c>
      <c r="AF43" s="65" t="s">
        <v>37</v>
      </c>
      <c r="AG43" s="50"/>
      <c r="AH43" s="50"/>
      <c r="AI43" s="50"/>
      <c r="AJ43" s="50"/>
      <c r="AK43" s="58">
        <f>AK32</f>
        <v>0</v>
      </c>
      <c r="AL43" s="65" t="s">
        <v>37</v>
      </c>
    </row>
    <row r="44" spans="1:38" x14ac:dyDescent="0.2">
      <c r="A44" s="4"/>
      <c r="B44" s="380"/>
      <c r="C44" s="21"/>
      <c r="D44" s="33" t="s">
        <v>68</v>
      </c>
      <c r="E44" s="35" t="s">
        <v>0</v>
      </c>
      <c r="F44" s="50"/>
      <c r="G44" s="58">
        <f>G26</f>
        <v>0</v>
      </c>
      <c r="H44" s="65" t="s">
        <v>37</v>
      </c>
      <c r="I44" s="50"/>
      <c r="J44" s="50"/>
      <c r="K44" s="50"/>
      <c r="L44" s="50"/>
      <c r="M44" s="58">
        <f>M26</f>
        <v>0</v>
      </c>
      <c r="N44" s="65" t="s">
        <v>37</v>
      </c>
      <c r="O44" s="50"/>
      <c r="P44" s="50"/>
      <c r="Q44" s="50"/>
      <c r="R44" s="50"/>
      <c r="S44" s="58">
        <f>S26</f>
        <v>0</v>
      </c>
      <c r="T44" s="65" t="s">
        <v>37</v>
      </c>
      <c r="U44" s="50"/>
      <c r="V44" s="50"/>
      <c r="W44" s="50"/>
      <c r="X44" s="50"/>
      <c r="Y44" s="58">
        <f>Y26</f>
        <v>0</v>
      </c>
      <c r="Z44" s="65" t="s">
        <v>37</v>
      </c>
      <c r="AA44" s="50"/>
      <c r="AB44" s="50"/>
      <c r="AC44" s="50"/>
      <c r="AD44" s="50"/>
      <c r="AE44" s="58">
        <f>AE26</f>
        <v>0</v>
      </c>
      <c r="AF44" s="65" t="s">
        <v>37</v>
      </c>
      <c r="AG44" s="50"/>
      <c r="AH44" s="50"/>
      <c r="AI44" s="50"/>
      <c r="AJ44" s="50"/>
      <c r="AK44" s="58">
        <f>AK26</f>
        <v>0</v>
      </c>
      <c r="AL44" s="65" t="s">
        <v>37</v>
      </c>
    </row>
    <row r="45" spans="1:38" x14ac:dyDescent="0.2">
      <c r="A45" s="4"/>
      <c r="B45" s="380"/>
      <c r="C45" s="21"/>
      <c r="D45" s="32" t="s">
        <v>65</v>
      </c>
      <c r="E45" s="35" t="s">
        <v>69</v>
      </c>
      <c r="G45" s="59"/>
      <c r="H45" s="66" t="s">
        <v>37</v>
      </c>
      <c r="I45" s="378"/>
      <c r="J45" s="379"/>
      <c r="K45" s="69"/>
      <c r="L45" s="69"/>
      <c r="M45" s="59"/>
      <c r="N45" s="66" t="s">
        <v>37</v>
      </c>
      <c r="O45" s="378"/>
      <c r="P45" s="379"/>
      <c r="Q45" s="69"/>
      <c r="R45" s="69"/>
      <c r="S45" s="59"/>
      <c r="T45" s="66" t="s">
        <v>37</v>
      </c>
      <c r="U45" s="378"/>
      <c r="V45" s="379"/>
      <c r="W45" s="69"/>
      <c r="X45" s="69"/>
      <c r="Y45" s="59"/>
      <c r="Z45" s="66" t="s">
        <v>37</v>
      </c>
      <c r="AA45" s="378"/>
      <c r="AB45" s="379"/>
      <c r="AC45" s="69"/>
      <c r="AD45" s="69"/>
      <c r="AE45" s="59"/>
      <c r="AF45" s="65" t="s">
        <v>37</v>
      </c>
      <c r="AG45" s="378"/>
      <c r="AH45" s="379"/>
      <c r="AI45" s="69"/>
      <c r="AJ45" s="69"/>
      <c r="AK45" s="59"/>
      <c r="AL45" s="65" t="s">
        <v>37</v>
      </c>
    </row>
    <row r="46" spans="1:38" x14ac:dyDescent="0.2">
      <c r="A46" s="4"/>
      <c r="B46" s="380"/>
      <c r="C46" s="21"/>
      <c r="D46" s="33" t="s">
        <v>43</v>
      </c>
      <c r="E46" s="35" t="s">
        <v>208</v>
      </c>
      <c r="F46" s="50"/>
      <c r="G46" s="58">
        <f>G43+G44+G45-G27</f>
        <v>0</v>
      </c>
      <c r="H46" s="65" t="s">
        <v>37</v>
      </c>
      <c r="I46" s="50"/>
      <c r="J46" s="50"/>
      <c r="K46" s="50"/>
      <c r="L46" s="50"/>
      <c r="M46" s="58">
        <f>M43+M44+M45-M27</f>
        <v>0</v>
      </c>
      <c r="N46" s="65" t="s">
        <v>37</v>
      </c>
      <c r="O46" s="50"/>
      <c r="P46" s="50"/>
      <c r="Q46" s="50"/>
      <c r="R46" s="50"/>
      <c r="S46" s="58">
        <f>S43+S44+S45-S27</f>
        <v>0</v>
      </c>
      <c r="T46" s="65" t="s">
        <v>37</v>
      </c>
      <c r="U46" s="50"/>
      <c r="V46" s="50"/>
      <c r="W46" s="50"/>
      <c r="X46" s="50"/>
      <c r="Y46" s="58">
        <f>Y43+Y44+Y45-Y27</f>
        <v>0</v>
      </c>
      <c r="Z46" s="65" t="s">
        <v>37</v>
      </c>
      <c r="AA46" s="50"/>
      <c r="AB46" s="50"/>
      <c r="AC46" s="50"/>
      <c r="AD46" s="50"/>
      <c r="AE46" s="58">
        <f>AE43+AE44+AE45-AE27</f>
        <v>0</v>
      </c>
      <c r="AF46" s="65" t="s">
        <v>37</v>
      </c>
      <c r="AG46" s="50"/>
      <c r="AH46" s="50"/>
      <c r="AI46" s="50"/>
      <c r="AJ46" s="50"/>
      <c r="AK46" s="58">
        <f>AK43+AK44+AK45-AK27</f>
        <v>0</v>
      </c>
      <c r="AL46" s="65" t="s">
        <v>37</v>
      </c>
    </row>
    <row r="47" spans="1:38" x14ac:dyDescent="0.2">
      <c r="A47" s="4"/>
      <c r="B47" s="380" t="s">
        <v>35</v>
      </c>
      <c r="C47" s="21"/>
      <c r="D47" s="33" t="s">
        <v>70</v>
      </c>
      <c r="E47" s="35" t="s">
        <v>60</v>
      </c>
      <c r="F47" s="50"/>
      <c r="G47" s="58"/>
      <c r="H47" s="65" t="s">
        <v>37</v>
      </c>
      <c r="I47" s="50"/>
      <c r="J47" s="50"/>
      <c r="K47" s="50"/>
      <c r="L47" s="50"/>
      <c r="M47" s="58"/>
      <c r="N47" s="65" t="s">
        <v>37</v>
      </c>
      <c r="O47" s="50"/>
      <c r="P47" s="50"/>
      <c r="Q47" s="50"/>
      <c r="R47" s="50"/>
      <c r="S47" s="58"/>
      <c r="T47" s="65" t="s">
        <v>37</v>
      </c>
      <c r="U47" s="50"/>
      <c r="V47" s="50"/>
      <c r="W47" s="50"/>
      <c r="X47" s="50"/>
      <c r="Y47" s="58"/>
      <c r="Z47" s="65" t="s">
        <v>37</v>
      </c>
      <c r="AA47" s="50"/>
      <c r="AB47" s="50"/>
      <c r="AC47" s="50"/>
      <c r="AD47" s="50"/>
      <c r="AE47" s="58"/>
      <c r="AF47" s="65" t="s">
        <v>37</v>
      </c>
      <c r="AG47" s="50"/>
      <c r="AH47" s="50"/>
      <c r="AI47" s="50"/>
      <c r="AJ47" s="50"/>
      <c r="AK47" s="58"/>
      <c r="AL47" s="65" t="s">
        <v>37</v>
      </c>
    </row>
    <row r="48" spans="1:38" x14ac:dyDescent="0.2">
      <c r="A48" s="4"/>
      <c r="B48" s="380"/>
      <c r="C48" s="381" t="s">
        <v>149</v>
      </c>
      <c r="D48" s="33" t="s">
        <v>43</v>
      </c>
      <c r="E48" s="35" t="s">
        <v>71</v>
      </c>
      <c r="F48" s="50"/>
      <c r="G48" s="58">
        <f>G49+G50</f>
        <v>0</v>
      </c>
      <c r="H48" s="65" t="s">
        <v>37</v>
      </c>
      <c r="I48" s="50"/>
      <c r="J48" s="50"/>
      <c r="K48" s="50"/>
      <c r="L48" s="50"/>
      <c r="M48" s="58">
        <f>M49+M50</f>
        <v>0</v>
      </c>
      <c r="N48" s="65" t="s">
        <v>37</v>
      </c>
      <c r="O48" s="50"/>
      <c r="P48" s="50"/>
      <c r="Q48" s="50"/>
      <c r="R48" s="50"/>
      <c r="S48" s="58">
        <f>S49+S50</f>
        <v>0</v>
      </c>
      <c r="T48" s="65" t="s">
        <v>37</v>
      </c>
      <c r="U48" s="50"/>
      <c r="V48" s="50"/>
      <c r="W48" s="50"/>
      <c r="X48" s="50"/>
      <c r="Y48" s="58">
        <f>Y49+Y50</f>
        <v>0</v>
      </c>
      <c r="Z48" s="65" t="s">
        <v>37</v>
      </c>
      <c r="AA48" s="50"/>
      <c r="AB48" s="50"/>
      <c r="AC48" s="50"/>
      <c r="AD48" s="50"/>
      <c r="AE48" s="58">
        <f>AE49+AE50</f>
        <v>0</v>
      </c>
      <c r="AF48" s="65" t="s">
        <v>37</v>
      </c>
      <c r="AG48" s="50"/>
      <c r="AH48" s="50"/>
      <c r="AI48" s="50"/>
      <c r="AJ48" s="50"/>
      <c r="AK48" s="58">
        <f>AK49+AK50</f>
        <v>0</v>
      </c>
      <c r="AL48" s="65" t="s">
        <v>37</v>
      </c>
    </row>
    <row r="49" spans="1:38" x14ac:dyDescent="0.2">
      <c r="A49" s="4"/>
      <c r="B49" s="380"/>
      <c r="C49" s="381"/>
      <c r="D49" s="34" t="s">
        <v>72</v>
      </c>
      <c r="E49" s="35"/>
      <c r="F49" s="50"/>
      <c r="G49" s="58"/>
      <c r="H49" s="65" t="s">
        <v>37</v>
      </c>
      <c r="I49" s="50"/>
      <c r="J49" s="50"/>
      <c r="K49" s="50"/>
      <c r="L49" s="50"/>
      <c r="M49" s="58"/>
      <c r="N49" s="65" t="s">
        <v>37</v>
      </c>
      <c r="O49" s="50"/>
      <c r="P49" s="50"/>
      <c r="Q49" s="50"/>
      <c r="R49" s="50"/>
      <c r="S49" s="58"/>
      <c r="T49" s="65" t="s">
        <v>37</v>
      </c>
      <c r="U49" s="50"/>
      <c r="V49" s="50"/>
      <c r="W49" s="50"/>
      <c r="X49" s="50"/>
      <c r="Y49" s="58"/>
      <c r="Z49" s="65" t="s">
        <v>37</v>
      </c>
      <c r="AA49" s="50"/>
      <c r="AB49" s="50"/>
      <c r="AC49" s="50"/>
      <c r="AD49" s="50"/>
      <c r="AE49" s="58"/>
      <c r="AF49" s="65" t="s">
        <v>37</v>
      </c>
      <c r="AG49" s="50"/>
      <c r="AH49" s="50"/>
      <c r="AI49" s="50"/>
      <c r="AJ49" s="50"/>
      <c r="AK49" s="58"/>
      <c r="AL49" s="65" t="s">
        <v>37</v>
      </c>
    </row>
    <row r="50" spans="1:38" x14ac:dyDescent="0.2">
      <c r="A50" s="4"/>
      <c r="B50" s="380"/>
      <c r="C50" s="381"/>
      <c r="D50" s="34" t="s">
        <v>73</v>
      </c>
      <c r="E50" s="35"/>
      <c r="F50" s="50"/>
      <c r="G50" s="58"/>
      <c r="H50" s="65" t="s">
        <v>37</v>
      </c>
      <c r="I50" s="50"/>
      <c r="J50" s="50"/>
      <c r="K50" s="50"/>
      <c r="L50" s="50"/>
      <c r="M50" s="58"/>
      <c r="N50" s="65" t="s">
        <v>37</v>
      </c>
      <c r="O50" s="50"/>
      <c r="P50" s="50"/>
      <c r="Q50" s="50"/>
      <c r="R50" s="50"/>
      <c r="S50" s="58"/>
      <c r="T50" s="65" t="s">
        <v>37</v>
      </c>
      <c r="U50" s="50"/>
      <c r="V50" s="50"/>
      <c r="W50" s="50"/>
      <c r="X50" s="50"/>
      <c r="Y50" s="58"/>
      <c r="Z50" s="65" t="s">
        <v>37</v>
      </c>
      <c r="AA50" s="50"/>
      <c r="AB50" s="50"/>
      <c r="AC50" s="50"/>
      <c r="AD50" s="50"/>
      <c r="AE50" s="58"/>
      <c r="AF50" s="65" t="s">
        <v>37</v>
      </c>
      <c r="AG50" s="50"/>
      <c r="AH50" s="50"/>
      <c r="AI50" s="50"/>
      <c r="AJ50" s="50"/>
      <c r="AK50" s="58"/>
      <c r="AL50" s="65" t="s">
        <v>37</v>
      </c>
    </row>
    <row r="51" spans="1:38" x14ac:dyDescent="0.2">
      <c r="A51" s="4"/>
      <c r="B51" s="17"/>
      <c r="C51" s="22" t="s">
        <v>74</v>
      </c>
      <c r="D51" s="35"/>
      <c r="E51" s="35" t="s">
        <v>75</v>
      </c>
      <c r="F51" s="50"/>
      <c r="G51" s="58">
        <f>G46-G47-G48</f>
        <v>0</v>
      </c>
      <c r="H51" s="65" t="s">
        <v>37</v>
      </c>
      <c r="I51" s="50"/>
      <c r="J51" s="50"/>
      <c r="K51" s="50"/>
      <c r="L51" s="50"/>
      <c r="M51" s="58">
        <f>M46-M47-M48</f>
        <v>0</v>
      </c>
      <c r="N51" s="65" t="s">
        <v>37</v>
      </c>
      <c r="O51" s="50"/>
      <c r="P51" s="50"/>
      <c r="Q51" s="50"/>
      <c r="R51" s="50"/>
      <c r="S51" s="58">
        <f>S46-S47-S48</f>
        <v>0</v>
      </c>
      <c r="T51" s="65" t="s">
        <v>37</v>
      </c>
      <c r="U51" s="50"/>
      <c r="V51" s="50"/>
      <c r="W51" s="50"/>
      <c r="X51" s="50"/>
      <c r="Y51" s="58">
        <f>Y46-Y47-Y48</f>
        <v>0</v>
      </c>
      <c r="Z51" s="65" t="s">
        <v>37</v>
      </c>
      <c r="AA51" s="50"/>
      <c r="AB51" s="50"/>
      <c r="AC51" s="50"/>
      <c r="AD51" s="50"/>
      <c r="AE51" s="58">
        <f>AE46-AE47-AE48</f>
        <v>0</v>
      </c>
      <c r="AF51" s="65" t="s">
        <v>37</v>
      </c>
      <c r="AG51" s="50"/>
      <c r="AH51" s="50"/>
      <c r="AI51" s="50"/>
      <c r="AJ51" s="50"/>
      <c r="AK51" s="58">
        <f>AK46-AK47-AK48</f>
        <v>0</v>
      </c>
      <c r="AL51" s="65" t="s">
        <v>37</v>
      </c>
    </row>
    <row r="53" spans="1:38" x14ac:dyDescent="0.2">
      <c r="B53" s="187" t="s">
        <v>159</v>
      </c>
      <c r="C53" s="188"/>
      <c r="D53" s="188"/>
      <c r="E53" s="188"/>
      <c r="F53" s="188"/>
      <c r="G53" s="188"/>
      <c r="H53" s="189"/>
    </row>
    <row r="54" spans="1:38" x14ac:dyDescent="0.2">
      <c r="B54" s="190" t="s">
        <v>160</v>
      </c>
      <c r="C54" s="191"/>
      <c r="D54" s="191"/>
      <c r="E54" s="191"/>
      <c r="F54" s="191"/>
      <c r="G54" s="191"/>
      <c r="H54" s="192"/>
    </row>
  </sheetData>
  <mergeCells count="114">
    <mergeCell ref="W39:X39"/>
    <mergeCell ref="AA39:AB39"/>
    <mergeCell ref="AC39:AD39"/>
    <mergeCell ref="W38:X38"/>
    <mergeCell ref="AA45:AB45"/>
    <mergeCell ref="AG45:AH45"/>
    <mergeCell ref="AG38:AH38"/>
    <mergeCell ref="AI38:AJ38"/>
    <mergeCell ref="AG39:AH39"/>
    <mergeCell ref="AI39:AJ39"/>
    <mergeCell ref="AA38:AB38"/>
    <mergeCell ref="AC38:AD38"/>
    <mergeCell ref="AK2:AL2"/>
    <mergeCell ref="AG35:AH35"/>
    <mergeCell ref="AI35:AJ35"/>
    <mergeCell ref="AG36:AH36"/>
    <mergeCell ref="AI36:AJ36"/>
    <mergeCell ref="AG37:AH37"/>
    <mergeCell ref="AI37:AJ37"/>
    <mergeCell ref="AG2:AH2"/>
    <mergeCell ref="AG3:AH3"/>
    <mergeCell ref="AI3:AJ3"/>
    <mergeCell ref="AK3:AL3"/>
    <mergeCell ref="AG34:AH34"/>
    <mergeCell ref="AI34:AJ34"/>
    <mergeCell ref="B47:B50"/>
    <mergeCell ref="C48:C50"/>
    <mergeCell ref="A4:A10"/>
    <mergeCell ref="A11:A31"/>
    <mergeCell ref="C42:E42"/>
    <mergeCell ref="C35:D35"/>
    <mergeCell ref="E35:F35"/>
    <mergeCell ref="A32:B32"/>
    <mergeCell ref="A33:B33"/>
    <mergeCell ref="A34:B34"/>
    <mergeCell ref="C34:D34"/>
    <mergeCell ref="E34:F34"/>
    <mergeCell ref="E38:F38"/>
    <mergeCell ref="I45:J45"/>
    <mergeCell ref="U45:V45"/>
    <mergeCell ref="A36:A39"/>
    <mergeCell ref="B43:B46"/>
    <mergeCell ref="Q39:R39"/>
    <mergeCell ref="U39:V39"/>
    <mergeCell ref="Q38:R38"/>
    <mergeCell ref="U38:V38"/>
    <mergeCell ref="Q37:R37"/>
    <mergeCell ref="U37:V37"/>
    <mergeCell ref="Q36:R36"/>
    <mergeCell ref="U36:V36"/>
    <mergeCell ref="C36:D36"/>
    <mergeCell ref="E36:F36"/>
    <mergeCell ref="I36:J36"/>
    <mergeCell ref="K36:L36"/>
    <mergeCell ref="C39:D39"/>
    <mergeCell ref="E39:F39"/>
    <mergeCell ref="I39:J39"/>
    <mergeCell ref="K39:L39"/>
    <mergeCell ref="O39:P39"/>
    <mergeCell ref="O36:P36"/>
    <mergeCell ref="O45:P45"/>
    <mergeCell ref="C38:D38"/>
    <mergeCell ref="I38:J38"/>
    <mergeCell ref="K38:L38"/>
    <mergeCell ref="O38:P38"/>
    <mergeCell ref="W37:X37"/>
    <mergeCell ref="AA37:AB37"/>
    <mergeCell ref="AC37:AD37"/>
    <mergeCell ref="C37:D37"/>
    <mergeCell ref="E37:F37"/>
    <mergeCell ref="I37:J37"/>
    <mergeCell ref="K37:L37"/>
    <mergeCell ref="O37:P37"/>
    <mergeCell ref="AA35:AB35"/>
    <mergeCell ref="AC35:AD35"/>
    <mergeCell ref="W36:X36"/>
    <mergeCell ref="AA36:AB36"/>
    <mergeCell ref="AC36:AD36"/>
    <mergeCell ref="I35:J35"/>
    <mergeCell ref="K35:L35"/>
    <mergeCell ref="O35:P35"/>
    <mergeCell ref="AC3:AD3"/>
    <mergeCell ref="Q35:R35"/>
    <mergeCell ref="U35:V35"/>
    <mergeCell ref="W35:X35"/>
    <mergeCell ref="AE3:AF3"/>
    <mergeCell ref="I34:J34"/>
    <mergeCell ref="K34:L34"/>
    <mergeCell ref="O34:P34"/>
    <mergeCell ref="Q34:R34"/>
    <mergeCell ref="U34:V34"/>
    <mergeCell ref="W34:X34"/>
    <mergeCell ref="AA34:AB34"/>
    <mergeCell ref="AC34:AD34"/>
    <mergeCell ref="S3:T3"/>
    <mergeCell ref="U2:V2"/>
    <mergeCell ref="AA2:AB2"/>
    <mergeCell ref="U3:V3"/>
    <mergeCell ref="W3:X3"/>
    <mergeCell ref="Y3:Z3"/>
    <mergeCell ref="AA3:AB3"/>
    <mergeCell ref="A2:B2"/>
    <mergeCell ref="K3:L3"/>
    <mergeCell ref="M3:N3"/>
    <mergeCell ref="O3:P3"/>
    <mergeCell ref="Q3:R3"/>
    <mergeCell ref="A3:B3"/>
    <mergeCell ref="C3:D3"/>
    <mergeCell ref="E3:F3"/>
    <mergeCell ref="G3:H3"/>
    <mergeCell ref="I3:J3"/>
    <mergeCell ref="C2:D2"/>
    <mergeCell ref="I2:J2"/>
    <mergeCell ref="O2:P2"/>
  </mergeCells>
  <phoneticPr fontId="19"/>
  <printOptions horizontalCentered="1"/>
  <pageMargins left="0.39370078740157483" right="0.39370078740157483" top="0.78740157480314965" bottom="0.39370078740157483" header="0" footer="0"/>
  <pageSetup paperSize="9" scale="59"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D818C4-066E-4DD7-8EB6-507A4A7E81CB}">
  <dimension ref="A1:BJ54"/>
  <sheetViews>
    <sheetView view="pageBreakPreview" zoomScale="85" zoomScaleNormal="90" zoomScaleSheetLayoutView="85" workbookViewId="0"/>
  </sheetViews>
  <sheetFormatPr defaultRowHeight="13" x14ac:dyDescent="0.2"/>
  <cols>
    <col min="1" max="1" width="3.26953125" customWidth="1"/>
    <col min="2" max="2" width="13.08984375" customWidth="1"/>
    <col min="3" max="3" width="8.7265625" customWidth="1"/>
    <col min="4" max="4" width="3.7265625" customWidth="1"/>
    <col min="5" max="5" width="8.7265625" customWidth="1"/>
    <col min="6" max="6" width="3.7265625" customWidth="1"/>
    <col min="7" max="7" width="8.7265625" customWidth="1"/>
    <col min="8" max="8" width="3.7265625" customWidth="1"/>
    <col min="9" max="9" width="8.7265625" customWidth="1"/>
    <col min="10" max="10" width="3.7265625" customWidth="1"/>
    <col min="11" max="11" width="8.7265625" customWidth="1"/>
    <col min="12" max="12" width="3.7265625" customWidth="1"/>
    <col min="13" max="13" width="8.7265625" customWidth="1"/>
    <col min="14" max="14" width="3.7265625" customWidth="1"/>
    <col min="15" max="15" width="8.7265625" customWidth="1"/>
    <col min="16" max="16" width="3.7265625" customWidth="1"/>
    <col min="17" max="17" width="8.7265625" customWidth="1"/>
    <col min="18" max="18" width="3.7265625" customWidth="1"/>
    <col min="19" max="19" width="8.7265625" customWidth="1"/>
    <col min="20" max="20" width="3.7265625" customWidth="1"/>
    <col min="21" max="21" width="8.7265625" customWidth="1"/>
    <col min="22" max="22" width="3.7265625" customWidth="1"/>
    <col min="23" max="23" width="8.7265625" customWidth="1"/>
    <col min="24" max="24" width="3.7265625" customWidth="1"/>
    <col min="25" max="25" width="8.7265625" customWidth="1"/>
    <col min="26" max="26" width="3.7265625" customWidth="1"/>
    <col min="27" max="27" width="8.7265625" customWidth="1"/>
    <col min="28" max="28" width="3.7265625" customWidth="1"/>
    <col min="29" max="29" width="8.7265625" customWidth="1"/>
    <col min="30" max="30" width="3.7265625" customWidth="1"/>
    <col min="31" max="31" width="8.7265625" customWidth="1"/>
    <col min="32" max="32" width="3.7265625" customWidth="1"/>
    <col min="33" max="33" width="8.7265625" customWidth="1"/>
    <col min="34" max="34" width="3.7265625" customWidth="1"/>
    <col min="35" max="35" width="8.7265625" customWidth="1"/>
    <col min="36" max="36" width="3.7265625" customWidth="1"/>
    <col min="37" max="37" width="8.7265625" customWidth="1"/>
    <col min="38" max="38" width="3.7265625" customWidth="1"/>
    <col min="39" max="39" width="8.7265625" customWidth="1"/>
    <col min="40" max="40" width="3.7265625" customWidth="1"/>
    <col min="41" max="41" width="8.7265625" customWidth="1"/>
    <col min="42" max="42" width="3.7265625" customWidth="1"/>
    <col min="43" max="43" width="8.7265625" customWidth="1"/>
    <col min="44" max="44" width="3.7265625" customWidth="1"/>
    <col min="45" max="45" width="8.7265625" customWidth="1"/>
    <col min="46" max="46" width="3.7265625" customWidth="1"/>
    <col min="47" max="47" width="8.7265625" customWidth="1"/>
    <col min="48" max="48" width="3.7265625" customWidth="1"/>
    <col min="49" max="49" width="8.7265625" customWidth="1"/>
    <col min="50" max="50" width="3.7265625" customWidth="1"/>
    <col min="51" max="51" width="8.7265625" customWidth="1"/>
    <col min="52" max="52" width="3.7265625" customWidth="1"/>
    <col min="53" max="53" width="8.7265625" customWidth="1"/>
    <col min="54" max="54" width="3.7265625" customWidth="1"/>
    <col min="55" max="55" width="8.7265625" customWidth="1"/>
    <col min="56" max="56" width="3.7265625" customWidth="1"/>
    <col min="57" max="57" width="8.7265625" customWidth="1"/>
    <col min="58" max="58" width="3.7265625" customWidth="1"/>
    <col min="59" max="59" width="8.7265625" customWidth="1"/>
    <col min="60" max="60" width="3.7265625" customWidth="1"/>
    <col min="61" max="61" width="8.7265625" customWidth="1"/>
    <col min="62" max="62" width="3.7265625" customWidth="1"/>
    <col min="63" max="63" width="2.7265625" customWidth="1"/>
  </cols>
  <sheetData>
    <row r="1" spans="1:62" ht="18" customHeight="1" thickBot="1" x14ac:dyDescent="0.25">
      <c r="A1" s="1"/>
      <c r="B1" s="5" t="s">
        <v>1</v>
      </c>
      <c r="C1" s="1"/>
      <c r="D1" s="1"/>
      <c r="E1" s="1"/>
      <c r="F1" s="43"/>
      <c r="G1" s="1"/>
      <c r="H1" s="43"/>
      <c r="I1" s="1"/>
      <c r="J1" s="43" t="s">
        <v>3</v>
      </c>
      <c r="K1" s="51"/>
      <c r="L1" s="1"/>
      <c r="M1" s="1"/>
      <c r="N1" s="1"/>
      <c r="O1" s="1"/>
      <c r="P1" s="43"/>
      <c r="Q1" s="1"/>
      <c r="R1" s="43"/>
      <c r="S1" s="1"/>
      <c r="T1" s="43"/>
      <c r="U1" s="5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t="s">
        <v>8</v>
      </c>
      <c r="BC1" s="1"/>
      <c r="BD1" s="1"/>
      <c r="BE1" s="1"/>
      <c r="BF1" s="1"/>
      <c r="BG1" s="1"/>
      <c r="BH1" s="1"/>
      <c r="BI1" s="1"/>
      <c r="BJ1" s="1"/>
    </row>
    <row r="2" spans="1:62" ht="18" customHeight="1" x14ac:dyDescent="0.2">
      <c r="A2" s="329" t="s">
        <v>6</v>
      </c>
      <c r="B2" s="330"/>
      <c r="C2" s="263"/>
      <c r="D2" s="264">
        <v>1</v>
      </c>
      <c r="E2" s="262" t="s">
        <v>199</v>
      </c>
      <c r="F2" s="183" t="s">
        <v>198</v>
      </c>
      <c r="G2" s="262" t="s">
        <v>133</v>
      </c>
      <c r="H2" s="183"/>
      <c r="I2" s="276" t="s">
        <v>132</v>
      </c>
      <c r="J2" s="183"/>
      <c r="K2" s="183"/>
      <c r="L2" s="184"/>
      <c r="M2" s="263"/>
      <c r="N2" s="264">
        <v>2</v>
      </c>
      <c r="O2" s="262" t="s">
        <v>199</v>
      </c>
      <c r="P2" s="183" t="s">
        <v>198</v>
      </c>
      <c r="Q2" s="262" t="s">
        <v>133</v>
      </c>
      <c r="R2" s="183"/>
      <c r="S2" s="276" t="s">
        <v>132</v>
      </c>
      <c r="T2" s="183"/>
      <c r="U2" s="183"/>
      <c r="V2" s="184"/>
      <c r="W2" s="263"/>
      <c r="X2" s="264">
        <v>3</v>
      </c>
      <c r="Y2" s="262" t="s">
        <v>199</v>
      </c>
      <c r="Z2" s="183" t="s">
        <v>198</v>
      </c>
      <c r="AA2" s="262" t="s">
        <v>133</v>
      </c>
      <c r="AB2" s="183"/>
      <c r="AC2" s="276" t="s">
        <v>132</v>
      </c>
      <c r="AD2" s="183"/>
      <c r="AE2" s="183"/>
      <c r="AF2" s="184"/>
      <c r="AG2" s="263"/>
      <c r="AH2" s="264">
        <v>4</v>
      </c>
      <c r="AI2" s="262" t="s">
        <v>199</v>
      </c>
      <c r="AJ2" s="183" t="s">
        <v>198</v>
      </c>
      <c r="AK2" s="262" t="s">
        <v>133</v>
      </c>
      <c r="AL2" s="183"/>
      <c r="AM2" s="276" t="s">
        <v>132</v>
      </c>
      <c r="AN2" s="183"/>
      <c r="AO2" s="183"/>
      <c r="AP2" s="184"/>
      <c r="AQ2" s="263"/>
      <c r="AR2" s="264">
        <v>5</v>
      </c>
      <c r="AS2" s="262" t="s">
        <v>199</v>
      </c>
      <c r="AT2" s="183" t="s">
        <v>198</v>
      </c>
      <c r="AU2" s="262" t="s">
        <v>133</v>
      </c>
      <c r="AV2" s="183"/>
      <c r="AW2" s="276" t="s">
        <v>132</v>
      </c>
      <c r="AX2" s="183"/>
      <c r="AY2" s="183"/>
      <c r="AZ2" s="184"/>
      <c r="BA2" s="263"/>
      <c r="BB2" s="264">
        <v>6</v>
      </c>
      <c r="BC2" s="262" t="s">
        <v>199</v>
      </c>
      <c r="BD2" s="183" t="s">
        <v>198</v>
      </c>
      <c r="BE2" s="262" t="s">
        <v>133</v>
      </c>
      <c r="BF2" s="183"/>
      <c r="BG2" s="276" t="s">
        <v>132</v>
      </c>
      <c r="BH2" s="183"/>
      <c r="BI2" s="183"/>
      <c r="BJ2" s="184"/>
    </row>
    <row r="3" spans="1:62" ht="18" customHeight="1" thickBot="1" x14ac:dyDescent="0.25">
      <c r="A3" s="342" t="s">
        <v>10</v>
      </c>
      <c r="B3" s="343"/>
      <c r="C3" s="344"/>
      <c r="D3" s="375"/>
      <c r="E3" s="388"/>
      <c r="F3" s="388"/>
      <c r="G3" s="388"/>
      <c r="H3" s="388"/>
      <c r="I3" s="375"/>
      <c r="J3" s="377"/>
      <c r="K3" s="305" t="s">
        <v>11</v>
      </c>
      <c r="L3" s="347"/>
      <c r="M3" s="344"/>
      <c r="N3" s="375"/>
      <c r="O3" s="388"/>
      <c r="P3" s="388"/>
      <c r="Q3" s="388"/>
      <c r="R3" s="388"/>
      <c r="S3" s="388"/>
      <c r="T3" s="406"/>
      <c r="U3" s="305" t="s">
        <v>11</v>
      </c>
      <c r="V3" s="347"/>
      <c r="W3" s="344"/>
      <c r="X3" s="375"/>
      <c r="Y3" s="388"/>
      <c r="Z3" s="388"/>
      <c r="AA3" s="388"/>
      <c r="AB3" s="388"/>
      <c r="AC3" s="388"/>
      <c r="AD3" s="406"/>
      <c r="AE3" s="305" t="s">
        <v>11</v>
      </c>
      <c r="AF3" s="347"/>
      <c r="AG3" s="344"/>
      <c r="AH3" s="375"/>
      <c r="AI3" s="388"/>
      <c r="AJ3" s="388"/>
      <c r="AK3" s="388"/>
      <c r="AL3" s="388"/>
      <c r="AM3" s="388"/>
      <c r="AN3" s="406"/>
      <c r="AO3" s="305" t="s">
        <v>11</v>
      </c>
      <c r="AP3" s="347"/>
      <c r="AQ3" s="344"/>
      <c r="AR3" s="375"/>
      <c r="AS3" s="388"/>
      <c r="AT3" s="388"/>
      <c r="AU3" s="388"/>
      <c r="AV3" s="388"/>
      <c r="AW3" s="388"/>
      <c r="AX3" s="406"/>
      <c r="AY3" s="305" t="s">
        <v>11</v>
      </c>
      <c r="AZ3" s="347"/>
      <c r="BA3" s="344"/>
      <c r="BB3" s="375"/>
      <c r="BC3" s="388"/>
      <c r="BD3" s="388"/>
      <c r="BE3" s="388"/>
      <c r="BF3" s="388"/>
      <c r="BG3" s="388"/>
      <c r="BH3" s="406"/>
      <c r="BI3" s="305" t="s">
        <v>11</v>
      </c>
      <c r="BJ3" s="347"/>
    </row>
    <row r="4" spans="1:62" s="245" customFormat="1" ht="18" customHeight="1" thickTop="1" x14ac:dyDescent="0.2">
      <c r="A4" s="363" t="s">
        <v>13</v>
      </c>
      <c r="B4" s="242" t="s">
        <v>15</v>
      </c>
      <c r="C4" s="243"/>
      <c r="D4" s="23" t="s">
        <v>18</v>
      </c>
      <c r="E4" s="267"/>
      <c r="F4" s="268" t="s">
        <v>18</v>
      </c>
      <c r="G4" s="267"/>
      <c r="H4" s="268" t="s">
        <v>18</v>
      </c>
      <c r="I4" s="266"/>
      <c r="J4" s="44" t="s">
        <v>18</v>
      </c>
      <c r="K4" s="265">
        <f>+C4+E4+G4+I4</f>
        <v>0</v>
      </c>
      <c r="L4" s="108" t="s">
        <v>18</v>
      </c>
      <c r="M4" s="243"/>
      <c r="N4" s="23" t="s">
        <v>18</v>
      </c>
      <c r="O4" s="267"/>
      <c r="P4" s="268" t="s">
        <v>18</v>
      </c>
      <c r="Q4" s="267"/>
      <c r="R4" s="268" t="s">
        <v>18</v>
      </c>
      <c r="S4" s="267"/>
      <c r="T4" s="277" t="s">
        <v>18</v>
      </c>
      <c r="U4" s="265">
        <f>+M4+O4+Q4+S4</f>
        <v>0</v>
      </c>
      <c r="V4" s="108" t="s">
        <v>18</v>
      </c>
      <c r="W4" s="243"/>
      <c r="X4" s="23" t="s">
        <v>18</v>
      </c>
      <c r="Y4" s="267"/>
      <c r="Z4" s="268" t="s">
        <v>18</v>
      </c>
      <c r="AA4" s="267"/>
      <c r="AB4" s="268" t="s">
        <v>18</v>
      </c>
      <c r="AC4" s="267"/>
      <c r="AD4" s="277" t="s">
        <v>18</v>
      </c>
      <c r="AE4" s="265">
        <f>+W4+Y4+AA4+AC4</f>
        <v>0</v>
      </c>
      <c r="AF4" s="108" t="s">
        <v>18</v>
      </c>
      <c r="AG4" s="243"/>
      <c r="AH4" s="23" t="s">
        <v>18</v>
      </c>
      <c r="AI4" s="267"/>
      <c r="AJ4" s="268" t="s">
        <v>18</v>
      </c>
      <c r="AK4" s="267"/>
      <c r="AL4" s="268" t="s">
        <v>18</v>
      </c>
      <c r="AM4" s="267"/>
      <c r="AN4" s="277" t="s">
        <v>18</v>
      </c>
      <c r="AO4" s="265">
        <f>+AG4+AI4+AK4+AM4</f>
        <v>0</v>
      </c>
      <c r="AP4" s="108" t="s">
        <v>18</v>
      </c>
      <c r="AQ4" s="243"/>
      <c r="AR4" s="23" t="s">
        <v>18</v>
      </c>
      <c r="AS4" s="267"/>
      <c r="AT4" s="268" t="s">
        <v>18</v>
      </c>
      <c r="AU4" s="267"/>
      <c r="AV4" s="268" t="s">
        <v>18</v>
      </c>
      <c r="AW4" s="267"/>
      <c r="AX4" s="277" t="s">
        <v>18</v>
      </c>
      <c r="AY4" s="265">
        <f>+AQ4+AS4+AU4+AW4</f>
        <v>0</v>
      </c>
      <c r="AZ4" s="108" t="s">
        <v>18</v>
      </c>
      <c r="BA4" s="243"/>
      <c r="BB4" s="23" t="s">
        <v>18</v>
      </c>
      <c r="BC4" s="267"/>
      <c r="BD4" s="268" t="s">
        <v>18</v>
      </c>
      <c r="BE4" s="267"/>
      <c r="BF4" s="268" t="s">
        <v>18</v>
      </c>
      <c r="BG4" s="267"/>
      <c r="BH4" s="277" t="s">
        <v>18</v>
      </c>
      <c r="BI4" s="265">
        <f>+BA4+BC4+BE4+BG4</f>
        <v>0</v>
      </c>
      <c r="BJ4" s="108" t="s">
        <v>18</v>
      </c>
    </row>
    <row r="5" spans="1:62" ht="18" customHeight="1" x14ac:dyDescent="0.2">
      <c r="A5" s="364"/>
      <c r="B5" s="7" t="s">
        <v>4</v>
      </c>
      <c r="C5" s="89"/>
      <c r="D5" s="24" t="s">
        <v>20</v>
      </c>
      <c r="E5" s="269"/>
      <c r="F5" s="269" t="s">
        <v>20</v>
      </c>
      <c r="G5" s="269"/>
      <c r="H5" s="269" t="s">
        <v>20</v>
      </c>
      <c r="I5" s="28"/>
      <c r="J5" s="105" t="s">
        <v>20</v>
      </c>
      <c r="K5" s="53" t="s">
        <v>29</v>
      </c>
      <c r="L5" s="109"/>
      <c r="M5" s="89"/>
      <c r="N5" s="24" t="s">
        <v>20</v>
      </c>
      <c r="O5" s="24"/>
      <c r="P5" s="269" t="s">
        <v>20</v>
      </c>
      <c r="Q5" s="269"/>
      <c r="R5" s="269" t="s">
        <v>20</v>
      </c>
      <c r="S5" s="269"/>
      <c r="T5" s="278" t="s">
        <v>20</v>
      </c>
      <c r="U5" s="53" t="s">
        <v>29</v>
      </c>
      <c r="V5" s="109"/>
      <c r="W5" s="89"/>
      <c r="X5" s="24" t="s">
        <v>20</v>
      </c>
      <c r="Y5" s="269"/>
      <c r="Z5" s="269" t="s">
        <v>20</v>
      </c>
      <c r="AA5" s="269"/>
      <c r="AB5" s="269" t="s">
        <v>20</v>
      </c>
      <c r="AC5" s="269"/>
      <c r="AD5" s="278" t="s">
        <v>20</v>
      </c>
      <c r="AE5" s="53" t="s">
        <v>29</v>
      </c>
      <c r="AF5" s="109"/>
      <c r="AG5" s="89"/>
      <c r="AH5" s="24" t="s">
        <v>20</v>
      </c>
      <c r="AI5" s="269"/>
      <c r="AJ5" s="269" t="s">
        <v>20</v>
      </c>
      <c r="AK5" s="269"/>
      <c r="AL5" s="269" t="s">
        <v>20</v>
      </c>
      <c r="AM5" s="269"/>
      <c r="AN5" s="278" t="s">
        <v>20</v>
      </c>
      <c r="AO5" s="53" t="s">
        <v>29</v>
      </c>
      <c r="AP5" s="109"/>
      <c r="AQ5" s="89"/>
      <c r="AR5" s="24" t="s">
        <v>20</v>
      </c>
      <c r="AS5" s="269"/>
      <c r="AT5" s="269" t="s">
        <v>20</v>
      </c>
      <c r="AU5" s="269"/>
      <c r="AV5" s="269" t="s">
        <v>20</v>
      </c>
      <c r="AW5" s="269"/>
      <c r="AX5" s="278" t="s">
        <v>20</v>
      </c>
      <c r="AY5" s="53" t="s">
        <v>29</v>
      </c>
      <c r="AZ5" s="109"/>
      <c r="BA5" s="89"/>
      <c r="BB5" s="24" t="s">
        <v>20</v>
      </c>
      <c r="BC5" s="269"/>
      <c r="BD5" s="269" t="s">
        <v>20</v>
      </c>
      <c r="BE5" s="269"/>
      <c r="BF5" s="269" t="s">
        <v>20</v>
      </c>
      <c r="BG5" s="269"/>
      <c r="BH5" s="278" t="s">
        <v>20</v>
      </c>
      <c r="BI5" s="53" t="s">
        <v>29</v>
      </c>
      <c r="BJ5" s="109"/>
    </row>
    <row r="6" spans="1:62" ht="18" customHeight="1" x14ac:dyDescent="0.2">
      <c r="A6" s="364"/>
      <c r="B6" s="7" t="s">
        <v>30</v>
      </c>
      <c r="C6" s="89">
        <f>+C4*C5/1000</f>
        <v>0</v>
      </c>
      <c r="D6" s="24" t="s">
        <v>7</v>
      </c>
      <c r="E6" s="269">
        <f>+E4*E5/1000</f>
        <v>0</v>
      </c>
      <c r="F6" s="269" t="s">
        <v>7</v>
      </c>
      <c r="G6" s="269">
        <f>+G4*G5/1000</f>
        <v>0</v>
      </c>
      <c r="H6" s="269" t="s">
        <v>7</v>
      </c>
      <c r="I6" s="28">
        <f>+I4*I5/1000</f>
        <v>0</v>
      </c>
      <c r="J6" s="105" t="s">
        <v>7</v>
      </c>
      <c r="K6" s="53" t="s">
        <v>29</v>
      </c>
      <c r="L6" s="109"/>
      <c r="M6" s="89">
        <f>+M4*M5/1000</f>
        <v>0</v>
      </c>
      <c r="N6" s="24" t="s">
        <v>7</v>
      </c>
      <c r="O6" s="24">
        <f>+O4*O5/1000</f>
        <v>0</v>
      </c>
      <c r="P6" s="269" t="s">
        <v>7</v>
      </c>
      <c r="Q6" s="269">
        <f>+Q4*Q5/1000</f>
        <v>0</v>
      </c>
      <c r="R6" s="269" t="s">
        <v>7</v>
      </c>
      <c r="S6" s="269">
        <f>+S4*S5/1000</f>
        <v>0</v>
      </c>
      <c r="T6" s="278" t="s">
        <v>7</v>
      </c>
      <c r="U6" s="53" t="s">
        <v>29</v>
      </c>
      <c r="V6" s="109"/>
      <c r="W6" s="89">
        <f>+W4*W5/1000</f>
        <v>0</v>
      </c>
      <c r="X6" s="24" t="s">
        <v>7</v>
      </c>
      <c r="Y6" s="269">
        <f>+Y4*Y5/1000</f>
        <v>0</v>
      </c>
      <c r="Z6" s="269" t="s">
        <v>7</v>
      </c>
      <c r="AA6" s="269">
        <f>+AA4*AA5/1000</f>
        <v>0</v>
      </c>
      <c r="AB6" s="269" t="s">
        <v>7</v>
      </c>
      <c r="AC6" s="269">
        <f>+AC4*AC5/1000</f>
        <v>0</v>
      </c>
      <c r="AD6" s="278" t="s">
        <v>7</v>
      </c>
      <c r="AE6" s="53" t="s">
        <v>29</v>
      </c>
      <c r="AF6" s="109"/>
      <c r="AG6" s="89">
        <f>+AG4*AG5/1000</f>
        <v>0</v>
      </c>
      <c r="AH6" s="24" t="s">
        <v>7</v>
      </c>
      <c r="AI6" s="269">
        <f>+AI4*AI5/1000</f>
        <v>0</v>
      </c>
      <c r="AJ6" s="269" t="s">
        <v>7</v>
      </c>
      <c r="AK6" s="269">
        <f>+AK4*AK5/1000</f>
        <v>0</v>
      </c>
      <c r="AL6" s="269" t="s">
        <v>7</v>
      </c>
      <c r="AM6" s="269">
        <f>+AM4*AM5/1000</f>
        <v>0</v>
      </c>
      <c r="AN6" s="278" t="s">
        <v>7</v>
      </c>
      <c r="AO6" s="53" t="s">
        <v>29</v>
      </c>
      <c r="AP6" s="109"/>
      <c r="AQ6" s="89">
        <f>+AQ4*AQ5/1000</f>
        <v>0</v>
      </c>
      <c r="AR6" s="24" t="s">
        <v>7</v>
      </c>
      <c r="AS6" s="269">
        <f>+AS4*AS5/1000</f>
        <v>0</v>
      </c>
      <c r="AT6" s="269" t="s">
        <v>7</v>
      </c>
      <c r="AU6" s="269">
        <f>+AU4*AU5/1000</f>
        <v>0</v>
      </c>
      <c r="AV6" s="269" t="s">
        <v>7</v>
      </c>
      <c r="AW6" s="269">
        <f>+AW4*AW5/1000</f>
        <v>0</v>
      </c>
      <c r="AX6" s="278" t="s">
        <v>7</v>
      </c>
      <c r="AY6" s="53" t="s">
        <v>29</v>
      </c>
      <c r="AZ6" s="109"/>
      <c r="BA6" s="89">
        <f>+BA4*BA5/1000</f>
        <v>0</v>
      </c>
      <c r="BB6" s="24" t="s">
        <v>7</v>
      </c>
      <c r="BC6" s="269">
        <f>+BC4*BC5/1000</f>
        <v>0</v>
      </c>
      <c r="BD6" s="269" t="s">
        <v>7</v>
      </c>
      <c r="BE6" s="269">
        <f>+BE4*BE5/1000</f>
        <v>0</v>
      </c>
      <c r="BF6" s="269" t="s">
        <v>7</v>
      </c>
      <c r="BG6" s="269">
        <f>+BG4*BG5/1000</f>
        <v>0</v>
      </c>
      <c r="BH6" s="278" t="s">
        <v>7</v>
      </c>
      <c r="BI6" s="53" t="s">
        <v>29</v>
      </c>
      <c r="BJ6" s="109"/>
    </row>
    <row r="7" spans="1:62" ht="18" customHeight="1" x14ac:dyDescent="0.2">
      <c r="A7" s="364"/>
      <c r="B7" s="8" t="s">
        <v>5</v>
      </c>
      <c r="C7" s="90"/>
      <c r="D7" s="25" t="s">
        <v>37</v>
      </c>
      <c r="E7" s="270"/>
      <c r="F7" s="270" t="s">
        <v>37</v>
      </c>
      <c r="G7" s="270"/>
      <c r="H7" s="270" t="s">
        <v>37</v>
      </c>
      <c r="I7" s="117"/>
      <c r="J7" s="45" t="s">
        <v>37</v>
      </c>
      <c r="K7" s="185" t="s">
        <v>29</v>
      </c>
      <c r="L7" s="110"/>
      <c r="M7" s="90"/>
      <c r="N7" s="25" t="s">
        <v>37</v>
      </c>
      <c r="O7" s="25"/>
      <c r="P7" s="270" t="s">
        <v>37</v>
      </c>
      <c r="Q7" s="270"/>
      <c r="R7" s="270" t="s">
        <v>37</v>
      </c>
      <c r="S7" s="270"/>
      <c r="T7" s="279" t="s">
        <v>37</v>
      </c>
      <c r="U7" s="185" t="s">
        <v>29</v>
      </c>
      <c r="V7" s="110"/>
      <c r="W7" s="90"/>
      <c r="X7" s="25" t="s">
        <v>37</v>
      </c>
      <c r="Y7" s="270"/>
      <c r="Z7" s="270" t="s">
        <v>37</v>
      </c>
      <c r="AA7" s="270"/>
      <c r="AB7" s="270" t="s">
        <v>37</v>
      </c>
      <c r="AC7" s="270"/>
      <c r="AD7" s="279" t="s">
        <v>37</v>
      </c>
      <c r="AE7" s="185" t="s">
        <v>29</v>
      </c>
      <c r="AF7" s="110"/>
      <c r="AG7" s="90"/>
      <c r="AH7" s="25" t="s">
        <v>37</v>
      </c>
      <c r="AI7" s="270"/>
      <c r="AJ7" s="270" t="s">
        <v>37</v>
      </c>
      <c r="AK7" s="270"/>
      <c r="AL7" s="270" t="s">
        <v>37</v>
      </c>
      <c r="AM7" s="270"/>
      <c r="AN7" s="279" t="s">
        <v>37</v>
      </c>
      <c r="AO7" s="185" t="s">
        <v>29</v>
      </c>
      <c r="AP7" s="110"/>
      <c r="AQ7" s="90"/>
      <c r="AR7" s="25" t="s">
        <v>37</v>
      </c>
      <c r="AS7" s="270"/>
      <c r="AT7" s="270" t="s">
        <v>37</v>
      </c>
      <c r="AU7" s="270"/>
      <c r="AV7" s="270" t="s">
        <v>37</v>
      </c>
      <c r="AW7" s="270"/>
      <c r="AX7" s="279" t="s">
        <v>37</v>
      </c>
      <c r="AY7" s="185" t="s">
        <v>29</v>
      </c>
      <c r="AZ7" s="110"/>
      <c r="BA7" s="90"/>
      <c r="BB7" s="25" t="s">
        <v>37</v>
      </c>
      <c r="BC7" s="270"/>
      <c r="BD7" s="270" t="s">
        <v>37</v>
      </c>
      <c r="BE7" s="270"/>
      <c r="BF7" s="270" t="s">
        <v>37</v>
      </c>
      <c r="BG7" s="270"/>
      <c r="BH7" s="279" t="s">
        <v>37</v>
      </c>
      <c r="BI7" s="185" t="s">
        <v>29</v>
      </c>
      <c r="BJ7" s="110"/>
    </row>
    <row r="8" spans="1:62" ht="18" customHeight="1" x14ac:dyDescent="0.2">
      <c r="A8" s="364"/>
      <c r="B8" s="9" t="s">
        <v>38</v>
      </c>
      <c r="C8" s="91">
        <f>+C6*C7</f>
        <v>0</v>
      </c>
      <c r="D8" s="26" t="s">
        <v>37</v>
      </c>
      <c r="E8" s="271">
        <f>+E6*E7</f>
        <v>0</v>
      </c>
      <c r="F8" s="271" t="s">
        <v>37</v>
      </c>
      <c r="G8" s="271">
        <f>+G6*G7</f>
        <v>0</v>
      </c>
      <c r="H8" s="271" t="s">
        <v>37</v>
      </c>
      <c r="I8" s="37">
        <f>+I6*I7</f>
        <v>0</v>
      </c>
      <c r="J8" s="46" t="s">
        <v>37</v>
      </c>
      <c r="K8" s="37">
        <f>+C8+E8+G8+I8</f>
        <v>0</v>
      </c>
      <c r="L8" s="111" t="s">
        <v>37</v>
      </c>
      <c r="M8" s="91">
        <f>+M6*M7</f>
        <v>0</v>
      </c>
      <c r="N8" s="26" t="s">
        <v>37</v>
      </c>
      <c r="O8" s="26">
        <f>+O6*O7</f>
        <v>0</v>
      </c>
      <c r="P8" s="271" t="s">
        <v>37</v>
      </c>
      <c r="Q8" s="271">
        <f>+Q6*Q7</f>
        <v>0</v>
      </c>
      <c r="R8" s="271" t="s">
        <v>37</v>
      </c>
      <c r="S8" s="271">
        <f>+S6*S7</f>
        <v>0</v>
      </c>
      <c r="T8" s="280" t="s">
        <v>37</v>
      </c>
      <c r="U8" s="37">
        <f>+M8+O8+Q8+S8</f>
        <v>0</v>
      </c>
      <c r="V8" s="111" t="s">
        <v>37</v>
      </c>
      <c r="W8" s="91">
        <f>+W6*W7</f>
        <v>0</v>
      </c>
      <c r="X8" s="26" t="s">
        <v>37</v>
      </c>
      <c r="Y8" s="271">
        <f>+Y6*Y7</f>
        <v>0</v>
      </c>
      <c r="Z8" s="271" t="s">
        <v>37</v>
      </c>
      <c r="AA8" s="271">
        <f>+AA6*AA7</f>
        <v>0</v>
      </c>
      <c r="AB8" s="271" t="s">
        <v>37</v>
      </c>
      <c r="AC8" s="271">
        <f>+AC6*AC7</f>
        <v>0</v>
      </c>
      <c r="AD8" s="280" t="s">
        <v>37</v>
      </c>
      <c r="AE8" s="37">
        <f>+W8+Y8+AA8+AC8</f>
        <v>0</v>
      </c>
      <c r="AF8" s="111" t="s">
        <v>37</v>
      </c>
      <c r="AG8" s="91">
        <f>+AG6*AG7</f>
        <v>0</v>
      </c>
      <c r="AH8" s="26" t="s">
        <v>37</v>
      </c>
      <c r="AI8" s="271">
        <f>+AI6*AI7</f>
        <v>0</v>
      </c>
      <c r="AJ8" s="271" t="s">
        <v>37</v>
      </c>
      <c r="AK8" s="271">
        <f>+AK6*AK7</f>
        <v>0</v>
      </c>
      <c r="AL8" s="271" t="s">
        <v>37</v>
      </c>
      <c r="AM8" s="271">
        <f>+AM6*AM7</f>
        <v>0</v>
      </c>
      <c r="AN8" s="280" t="s">
        <v>37</v>
      </c>
      <c r="AO8" s="37">
        <f>+AG8+AI8+AK8+AM8</f>
        <v>0</v>
      </c>
      <c r="AP8" s="111" t="s">
        <v>37</v>
      </c>
      <c r="AQ8" s="91">
        <f>+AQ6*AQ7</f>
        <v>0</v>
      </c>
      <c r="AR8" s="26" t="s">
        <v>37</v>
      </c>
      <c r="AS8" s="271">
        <f>+AS6*AS7</f>
        <v>0</v>
      </c>
      <c r="AT8" s="271" t="s">
        <v>37</v>
      </c>
      <c r="AU8" s="271">
        <f>+AU6*AU7</f>
        <v>0</v>
      </c>
      <c r="AV8" s="271" t="s">
        <v>37</v>
      </c>
      <c r="AW8" s="271">
        <f>+AW6*AW7</f>
        <v>0</v>
      </c>
      <c r="AX8" s="280" t="s">
        <v>37</v>
      </c>
      <c r="AY8" s="37">
        <f>+AQ8+AS8+AU8+AW8</f>
        <v>0</v>
      </c>
      <c r="AZ8" s="111" t="s">
        <v>37</v>
      </c>
      <c r="BA8" s="91">
        <f>+BA6*BA7</f>
        <v>0</v>
      </c>
      <c r="BB8" s="26" t="s">
        <v>37</v>
      </c>
      <c r="BC8" s="271">
        <f>+BC6*BC7</f>
        <v>0</v>
      </c>
      <c r="BD8" s="271" t="s">
        <v>37</v>
      </c>
      <c r="BE8" s="271">
        <f>+BE6*BE7</f>
        <v>0</v>
      </c>
      <c r="BF8" s="271" t="s">
        <v>37</v>
      </c>
      <c r="BG8" s="271">
        <f>+BG6*BG7</f>
        <v>0</v>
      </c>
      <c r="BH8" s="280" t="s">
        <v>37</v>
      </c>
      <c r="BI8" s="37">
        <f>+BA8+BC8+BE8+BG8</f>
        <v>0</v>
      </c>
      <c r="BJ8" s="111" t="s">
        <v>37</v>
      </c>
    </row>
    <row r="9" spans="1:62" ht="18" customHeight="1" x14ac:dyDescent="0.2">
      <c r="A9" s="364"/>
      <c r="B9" s="7" t="s">
        <v>41</v>
      </c>
      <c r="C9" s="89"/>
      <c r="D9" s="24" t="s">
        <v>37</v>
      </c>
      <c r="E9" s="269"/>
      <c r="F9" s="269" t="s">
        <v>37</v>
      </c>
      <c r="G9" s="269"/>
      <c r="H9" s="269" t="s">
        <v>37</v>
      </c>
      <c r="I9" s="28"/>
      <c r="J9" s="105" t="s">
        <v>37</v>
      </c>
      <c r="K9" s="28">
        <f>+C9+E9+G9+I9</f>
        <v>0</v>
      </c>
      <c r="L9" s="109" t="s">
        <v>37</v>
      </c>
      <c r="M9" s="89"/>
      <c r="N9" s="24" t="s">
        <v>37</v>
      </c>
      <c r="O9" s="24"/>
      <c r="P9" s="269" t="s">
        <v>37</v>
      </c>
      <c r="Q9" s="269"/>
      <c r="R9" s="269" t="s">
        <v>37</v>
      </c>
      <c r="S9" s="269"/>
      <c r="T9" s="278" t="s">
        <v>37</v>
      </c>
      <c r="U9" s="28">
        <f>+M9+O9+Q9+S9</f>
        <v>0</v>
      </c>
      <c r="V9" s="109" t="s">
        <v>37</v>
      </c>
      <c r="W9" s="89"/>
      <c r="X9" s="24" t="s">
        <v>37</v>
      </c>
      <c r="Y9" s="269"/>
      <c r="Z9" s="269" t="s">
        <v>37</v>
      </c>
      <c r="AA9" s="269"/>
      <c r="AB9" s="269" t="s">
        <v>37</v>
      </c>
      <c r="AC9" s="269"/>
      <c r="AD9" s="278" t="s">
        <v>37</v>
      </c>
      <c r="AE9" s="28">
        <f>+W9+Y9+AA9+AC9</f>
        <v>0</v>
      </c>
      <c r="AF9" s="109" t="s">
        <v>37</v>
      </c>
      <c r="AG9" s="89"/>
      <c r="AH9" s="24" t="s">
        <v>37</v>
      </c>
      <c r="AI9" s="269"/>
      <c r="AJ9" s="269" t="s">
        <v>37</v>
      </c>
      <c r="AK9" s="269"/>
      <c r="AL9" s="269" t="s">
        <v>37</v>
      </c>
      <c r="AM9" s="269"/>
      <c r="AN9" s="278" t="s">
        <v>37</v>
      </c>
      <c r="AO9" s="28">
        <f>+AG9+AI9+AK9+AM9</f>
        <v>0</v>
      </c>
      <c r="AP9" s="109" t="s">
        <v>37</v>
      </c>
      <c r="AQ9" s="89"/>
      <c r="AR9" s="24" t="s">
        <v>37</v>
      </c>
      <c r="AS9" s="269"/>
      <c r="AT9" s="269" t="s">
        <v>37</v>
      </c>
      <c r="AU9" s="269"/>
      <c r="AV9" s="269" t="s">
        <v>37</v>
      </c>
      <c r="AW9" s="269"/>
      <c r="AX9" s="278" t="s">
        <v>37</v>
      </c>
      <c r="AY9" s="28">
        <f>+AQ9+AS9+AU9+AW9</f>
        <v>0</v>
      </c>
      <c r="AZ9" s="109" t="s">
        <v>37</v>
      </c>
      <c r="BA9" s="89"/>
      <c r="BB9" s="24" t="s">
        <v>37</v>
      </c>
      <c r="BC9" s="269"/>
      <c r="BD9" s="269" t="s">
        <v>37</v>
      </c>
      <c r="BE9" s="269"/>
      <c r="BF9" s="269" t="s">
        <v>37</v>
      </c>
      <c r="BG9" s="269"/>
      <c r="BH9" s="278" t="s">
        <v>37</v>
      </c>
      <c r="BI9" s="28">
        <f>+BA9+BC9+BE9+BG9</f>
        <v>0</v>
      </c>
      <c r="BJ9" s="109" t="s">
        <v>37</v>
      </c>
    </row>
    <row r="10" spans="1:62" ht="18" customHeight="1" x14ac:dyDescent="0.2">
      <c r="A10" s="365"/>
      <c r="B10" s="10" t="s">
        <v>43</v>
      </c>
      <c r="C10" s="92">
        <f>SUM(C8:C9)</f>
        <v>0</v>
      </c>
      <c r="D10" s="118" t="s">
        <v>37</v>
      </c>
      <c r="E10" s="272">
        <f>SUM(E8:E9)</f>
        <v>0</v>
      </c>
      <c r="F10" s="272" t="s">
        <v>37</v>
      </c>
      <c r="G10" s="272">
        <f>SUM(G8:G9)</f>
        <v>0</v>
      </c>
      <c r="H10" s="272" t="s">
        <v>37</v>
      </c>
      <c r="I10" s="118">
        <f>SUM(I8:I9)</f>
        <v>0</v>
      </c>
      <c r="J10" s="47" t="s">
        <v>37</v>
      </c>
      <c r="K10" s="118">
        <f>SUM(K8:K9)</f>
        <v>0</v>
      </c>
      <c r="L10" s="112" t="s">
        <v>37</v>
      </c>
      <c r="M10" s="92">
        <f>SUM(M8:M9)</f>
        <v>0</v>
      </c>
      <c r="N10" s="118" t="s">
        <v>37</v>
      </c>
      <c r="O10" s="272">
        <f>SUM(O8:O9)</f>
        <v>0</v>
      </c>
      <c r="P10" s="272" t="s">
        <v>37</v>
      </c>
      <c r="Q10" s="272">
        <f>SUM(Q8:Q9)</f>
        <v>0</v>
      </c>
      <c r="R10" s="272" t="s">
        <v>37</v>
      </c>
      <c r="S10" s="272">
        <f>SUM(S8:S9)</f>
        <v>0</v>
      </c>
      <c r="T10" s="281" t="s">
        <v>37</v>
      </c>
      <c r="U10" s="118">
        <f>SUM(U8:U9)</f>
        <v>0</v>
      </c>
      <c r="V10" s="112" t="s">
        <v>37</v>
      </c>
      <c r="W10" s="92">
        <f>SUM(W8:W9)</f>
        <v>0</v>
      </c>
      <c r="X10" s="118" t="s">
        <v>37</v>
      </c>
      <c r="Y10" s="272">
        <f>SUM(Y8:Y9)</f>
        <v>0</v>
      </c>
      <c r="Z10" s="272" t="s">
        <v>37</v>
      </c>
      <c r="AA10" s="272">
        <f>SUM(AA8:AA9)</f>
        <v>0</v>
      </c>
      <c r="AB10" s="272" t="s">
        <v>37</v>
      </c>
      <c r="AC10" s="272">
        <f>SUM(AC8:AC9)</f>
        <v>0</v>
      </c>
      <c r="AD10" s="281" t="s">
        <v>37</v>
      </c>
      <c r="AE10" s="118">
        <f>SUM(AE8:AE9)</f>
        <v>0</v>
      </c>
      <c r="AF10" s="112" t="s">
        <v>37</v>
      </c>
      <c r="AG10" s="92">
        <f>SUM(AG8:AG9)</f>
        <v>0</v>
      </c>
      <c r="AH10" s="118" t="s">
        <v>37</v>
      </c>
      <c r="AI10" s="272">
        <f>SUM(AI8:AI9)</f>
        <v>0</v>
      </c>
      <c r="AJ10" s="272" t="s">
        <v>37</v>
      </c>
      <c r="AK10" s="272">
        <f>SUM(AK8:AK9)</f>
        <v>0</v>
      </c>
      <c r="AL10" s="272" t="s">
        <v>37</v>
      </c>
      <c r="AM10" s="272">
        <f>SUM(AM8:AM9)</f>
        <v>0</v>
      </c>
      <c r="AN10" s="281" t="s">
        <v>37</v>
      </c>
      <c r="AO10" s="118">
        <f>SUM(AO8:AO9)</f>
        <v>0</v>
      </c>
      <c r="AP10" s="112" t="s">
        <v>37</v>
      </c>
      <c r="AQ10" s="92">
        <f>SUM(AQ8:AQ9)</f>
        <v>0</v>
      </c>
      <c r="AR10" s="118" t="s">
        <v>37</v>
      </c>
      <c r="AS10" s="272">
        <f>SUM(AS8:AS9)</f>
        <v>0</v>
      </c>
      <c r="AT10" s="272" t="s">
        <v>37</v>
      </c>
      <c r="AU10" s="272">
        <f>SUM(AU8:AU9)</f>
        <v>0</v>
      </c>
      <c r="AV10" s="272" t="s">
        <v>37</v>
      </c>
      <c r="AW10" s="272">
        <f>SUM(AW8:AW9)</f>
        <v>0</v>
      </c>
      <c r="AX10" s="281" t="s">
        <v>37</v>
      </c>
      <c r="AY10" s="118">
        <f>SUM(AY8:AY9)</f>
        <v>0</v>
      </c>
      <c r="AZ10" s="112" t="s">
        <v>37</v>
      </c>
      <c r="BA10" s="92">
        <f>SUM(BA8:BA9)</f>
        <v>0</v>
      </c>
      <c r="BB10" s="118" t="s">
        <v>37</v>
      </c>
      <c r="BC10" s="272">
        <f>SUM(BC8:BC9)</f>
        <v>0</v>
      </c>
      <c r="BD10" s="272" t="s">
        <v>37</v>
      </c>
      <c r="BE10" s="272">
        <f>SUM(BE8:BE9)</f>
        <v>0</v>
      </c>
      <c r="BF10" s="272" t="s">
        <v>37</v>
      </c>
      <c r="BG10" s="272">
        <f>SUM(BG8:BG9)</f>
        <v>0</v>
      </c>
      <c r="BH10" s="281" t="s">
        <v>37</v>
      </c>
      <c r="BI10" s="118">
        <f>SUM(BI8:BI9)</f>
        <v>0</v>
      </c>
      <c r="BJ10" s="112" t="s">
        <v>37</v>
      </c>
    </row>
    <row r="11" spans="1:62" ht="18" customHeight="1" x14ac:dyDescent="0.2">
      <c r="A11" s="366" t="s">
        <v>44</v>
      </c>
      <c r="B11" s="11" t="s">
        <v>45</v>
      </c>
      <c r="C11" s="18"/>
      <c r="D11" s="27" t="s">
        <v>37</v>
      </c>
      <c r="E11" s="273"/>
      <c r="F11" s="273" t="s">
        <v>37</v>
      </c>
      <c r="G11" s="273"/>
      <c r="H11" s="273" t="s">
        <v>37</v>
      </c>
      <c r="I11" s="27"/>
      <c r="J11" s="48" t="s">
        <v>37</v>
      </c>
      <c r="K11" s="27">
        <f t="shared" ref="K11:K29" si="0">+C11+E11+G11+I11</f>
        <v>0</v>
      </c>
      <c r="L11" s="113" t="s">
        <v>37</v>
      </c>
      <c r="M11" s="18"/>
      <c r="N11" s="27" t="s">
        <v>37</v>
      </c>
      <c r="O11" s="273"/>
      <c r="P11" s="273" t="s">
        <v>37</v>
      </c>
      <c r="Q11" s="273"/>
      <c r="R11" s="273" t="s">
        <v>37</v>
      </c>
      <c r="S11" s="273"/>
      <c r="T11" s="282" t="s">
        <v>37</v>
      </c>
      <c r="U11" s="27">
        <f t="shared" ref="U11:U25" si="1">+M11+O11+Q11+S11</f>
        <v>0</v>
      </c>
      <c r="V11" s="113" t="s">
        <v>37</v>
      </c>
      <c r="W11" s="18"/>
      <c r="X11" s="27" t="s">
        <v>37</v>
      </c>
      <c r="Y11" s="273"/>
      <c r="Z11" s="273" t="s">
        <v>37</v>
      </c>
      <c r="AA11" s="273"/>
      <c r="AB11" s="273" t="s">
        <v>37</v>
      </c>
      <c r="AC11" s="273"/>
      <c r="AD11" s="282" t="s">
        <v>37</v>
      </c>
      <c r="AE11" s="27">
        <f t="shared" ref="AE11:AE25" si="2">+W11+Y11+AA11+AC11</f>
        <v>0</v>
      </c>
      <c r="AF11" s="113" t="s">
        <v>37</v>
      </c>
      <c r="AG11" s="18"/>
      <c r="AH11" s="27" t="s">
        <v>37</v>
      </c>
      <c r="AI11" s="273"/>
      <c r="AJ11" s="273" t="s">
        <v>37</v>
      </c>
      <c r="AK11" s="273"/>
      <c r="AL11" s="273" t="s">
        <v>37</v>
      </c>
      <c r="AM11" s="273"/>
      <c r="AN11" s="282" t="s">
        <v>37</v>
      </c>
      <c r="AO11" s="27">
        <f t="shared" ref="AO11:AO25" si="3">+AG11+AI11+AK11+AM11</f>
        <v>0</v>
      </c>
      <c r="AP11" s="113" t="s">
        <v>37</v>
      </c>
      <c r="AQ11" s="18"/>
      <c r="AR11" s="27" t="s">
        <v>37</v>
      </c>
      <c r="AS11" s="273"/>
      <c r="AT11" s="273" t="s">
        <v>37</v>
      </c>
      <c r="AU11" s="273"/>
      <c r="AV11" s="273" t="s">
        <v>37</v>
      </c>
      <c r="AW11" s="273"/>
      <c r="AX11" s="282" t="s">
        <v>37</v>
      </c>
      <c r="AY11" s="27">
        <f t="shared" ref="AY11:AY25" si="4">+AQ11+AS11+AU11+AW11</f>
        <v>0</v>
      </c>
      <c r="AZ11" s="113" t="s">
        <v>37</v>
      </c>
      <c r="BA11" s="18"/>
      <c r="BB11" s="27" t="s">
        <v>37</v>
      </c>
      <c r="BC11" s="273"/>
      <c r="BD11" s="273" t="s">
        <v>37</v>
      </c>
      <c r="BE11" s="273"/>
      <c r="BF11" s="273" t="s">
        <v>37</v>
      </c>
      <c r="BG11" s="273"/>
      <c r="BH11" s="282" t="s">
        <v>37</v>
      </c>
      <c r="BI11" s="27">
        <f t="shared" ref="BI11:BI25" si="5">+BA11+BC11+BE11+BG11</f>
        <v>0</v>
      </c>
      <c r="BJ11" s="113" t="s">
        <v>37</v>
      </c>
    </row>
    <row r="12" spans="1:62" ht="18" customHeight="1" x14ac:dyDescent="0.2">
      <c r="A12" s="366"/>
      <c r="B12" s="7" t="s">
        <v>46</v>
      </c>
      <c r="C12" s="95"/>
      <c r="D12" s="28" t="s">
        <v>37</v>
      </c>
      <c r="E12" s="269"/>
      <c r="F12" s="269" t="s">
        <v>37</v>
      </c>
      <c r="G12" s="269"/>
      <c r="H12" s="269" t="s">
        <v>37</v>
      </c>
      <c r="I12" s="28"/>
      <c r="J12" s="105" t="s">
        <v>37</v>
      </c>
      <c r="K12" s="28">
        <f t="shared" si="0"/>
        <v>0</v>
      </c>
      <c r="L12" s="109" t="s">
        <v>37</v>
      </c>
      <c r="M12" s="95"/>
      <c r="N12" s="28" t="s">
        <v>37</v>
      </c>
      <c r="O12" s="269"/>
      <c r="P12" s="269" t="s">
        <v>37</v>
      </c>
      <c r="Q12" s="269"/>
      <c r="R12" s="269" t="s">
        <v>37</v>
      </c>
      <c r="S12" s="269"/>
      <c r="T12" s="278" t="s">
        <v>37</v>
      </c>
      <c r="U12" s="28">
        <f t="shared" si="1"/>
        <v>0</v>
      </c>
      <c r="V12" s="109" t="s">
        <v>37</v>
      </c>
      <c r="W12" s="95"/>
      <c r="X12" s="28" t="s">
        <v>37</v>
      </c>
      <c r="Y12" s="269"/>
      <c r="Z12" s="269" t="s">
        <v>37</v>
      </c>
      <c r="AA12" s="269"/>
      <c r="AB12" s="269" t="s">
        <v>37</v>
      </c>
      <c r="AC12" s="269"/>
      <c r="AD12" s="278" t="s">
        <v>37</v>
      </c>
      <c r="AE12" s="28">
        <f t="shared" si="2"/>
        <v>0</v>
      </c>
      <c r="AF12" s="109" t="s">
        <v>37</v>
      </c>
      <c r="AG12" s="95"/>
      <c r="AH12" s="28" t="s">
        <v>37</v>
      </c>
      <c r="AI12" s="269"/>
      <c r="AJ12" s="269" t="s">
        <v>37</v>
      </c>
      <c r="AK12" s="269"/>
      <c r="AL12" s="269" t="s">
        <v>37</v>
      </c>
      <c r="AM12" s="269"/>
      <c r="AN12" s="278" t="s">
        <v>37</v>
      </c>
      <c r="AO12" s="28">
        <f t="shared" si="3"/>
        <v>0</v>
      </c>
      <c r="AP12" s="109" t="s">
        <v>37</v>
      </c>
      <c r="AQ12" s="95"/>
      <c r="AR12" s="28" t="s">
        <v>37</v>
      </c>
      <c r="AS12" s="269"/>
      <c r="AT12" s="269" t="s">
        <v>37</v>
      </c>
      <c r="AU12" s="269"/>
      <c r="AV12" s="269" t="s">
        <v>37</v>
      </c>
      <c r="AW12" s="269"/>
      <c r="AX12" s="278" t="s">
        <v>37</v>
      </c>
      <c r="AY12" s="28">
        <f t="shared" si="4"/>
        <v>0</v>
      </c>
      <c r="AZ12" s="109" t="s">
        <v>37</v>
      </c>
      <c r="BA12" s="95"/>
      <c r="BB12" s="28" t="s">
        <v>37</v>
      </c>
      <c r="BC12" s="269"/>
      <c r="BD12" s="269" t="s">
        <v>37</v>
      </c>
      <c r="BE12" s="269"/>
      <c r="BF12" s="269" t="s">
        <v>37</v>
      </c>
      <c r="BG12" s="269"/>
      <c r="BH12" s="278" t="s">
        <v>37</v>
      </c>
      <c r="BI12" s="28">
        <f t="shared" si="5"/>
        <v>0</v>
      </c>
      <c r="BJ12" s="109" t="s">
        <v>37</v>
      </c>
    </row>
    <row r="13" spans="1:62" ht="18" customHeight="1" x14ac:dyDescent="0.2">
      <c r="A13" s="366"/>
      <c r="B13" s="7" t="s">
        <v>9</v>
      </c>
      <c r="C13" s="95"/>
      <c r="D13" s="28" t="s">
        <v>37</v>
      </c>
      <c r="E13" s="269"/>
      <c r="F13" s="269" t="s">
        <v>37</v>
      </c>
      <c r="G13" s="269"/>
      <c r="H13" s="269" t="s">
        <v>37</v>
      </c>
      <c r="I13" s="28"/>
      <c r="J13" s="105" t="s">
        <v>37</v>
      </c>
      <c r="K13" s="28">
        <f t="shared" si="0"/>
        <v>0</v>
      </c>
      <c r="L13" s="109" t="s">
        <v>37</v>
      </c>
      <c r="M13" s="95"/>
      <c r="N13" s="28" t="s">
        <v>37</v>
      </c>
      <c r="O13" s="269"/>
      <c r="P13" s="269" t="s">
        <v>37</v>
      </c>
      <c r="Q13" s="269"/>
      <c r="R13" s="269" t="s">
        <v>37</v>
      </c>
      <c r="S13" s="269"/>
      <c r="T13" s="278" t="s">
        <v>37</v>
      </c>
      <c r="U13" s="28">
        <f t="shared" si="1"/>
        <v>0</v>
      </c>
      <c r="V13" s="109" t="s">
        <v>37</v>
      </c>
      <c r="W13" s="95"/>
      <c r="X13" s="28" t="s">
        <v>37</v>
      </c>
      <c r="Y13" s="269"/>
      <c r="Z13" s="269" t="s">
        <v>37</v>
      </c>
      <c r="AA13" s="269"/>
      <c r="AB13" s="269" t="s">
        <v>37</v>
      </c>
      <c r="AC13" s="269"/>
      <c r="AD13" s="278" t="s">
        <v>37</v>
      </c>
      <c r="AE13" s="28">
        <f t="shared" si="2"/>
        <v>0</v>
      </c>
      <c r="AF13" s="109" t="s">
        <v>37</v>
      </c>
      <c r="AG13" s="95"/>
      <c r="AH13" s="28" t="s">
        <v>37</v>
      </c>
      <c r="AI13" s="269"/>
      <c r="AJ13" s="269" t="s">
        <v>37</v>
      </c>
      <c r="AK13" s="269"/>
      <c r="AL13" s="269" t="s">
        <v>37</v>
      </c>
      <c r="AM13" s="269"/>
      <c r="AN13" s="278" t="s">
        <v>37</v>
      </c>
      <c r="AO13" s="28">
        <f t="shared" si="3"/>
        <v>0</v>
      </c>
      <c r="AP13" s="109" t="s">
        <v>37</v>
      </c>
      <c r="AQ13" s="95"/>
      <c r="AR13" s="28" t="s">
        <v>37</v>
      </c>
      <c r="AS13" s="269"/>
      <c r="AT13" s="269" t="s">
        <v>37</v>
      </c>
      <c r="AU13" s="269"/>
      <c r="AV13" s="269" t="s">
        <v>37</v>
      </c>
      <c r="AW13" s="269"/>
      <c r="AX13" s="278" t="s">
        <v>37</v>
      </c>
      <c r="AY13" s="28">
        <f t="shared" si="4"/>
        <v>0</v>
      </c>
      <c r="AZ13" s="109" t="s">
        <v>37</v>
      </c>
      <c r="BA13" s="95"/>
      <c r="BB13" s="28" t="s">
        <v>37</v>
      </c>
      <c r="BC13" s="269"/>
      <c r="BD13" s="269" t="s">
        <v>37</v>
      </c>
      <c r="BE13" s="269"/>
      <c r="BF13" s="269" t="s">
        <v>37</v>
      </c>
      <c r="BG13" s="269"/>
      <c r="BH13" s="278" t="s">
        <v>37</v>
      </c>
      <c r="BI13" s="28">
        <f t="shared" si="5"/>
        <v>0</v>
      </c>
      <c r="BJ13" s="109" t="s">
        <v>37</v>
      </c>
    </row>
    <row r="14" spans="1:62" ht="18" customHeight="1" x14ac:dyDescent="0.2">
      <c r="A14" s="366"/>
      <c r="B14" s="7" t="s">
        <v>47</v>
      </c>
      <c r="C14" s="95"/>
      <c r="D14" s="28" t="s">
        <v>37</v>
      </c>
      <c r="E14" s="269"/>
      <c r="F14" s="269" t="s">
        <v>37</v>
      </c>
      <c r="G14" s="269"/>
      <c r="H14" s="269" t="s">
        <v>37</v>
      </c>
      <c r="I14" s="28"/>
      <c r="J14" s="105" t="s">
        <v>37</v>
      </c>
      <c r="K14" s="28">
        <f t="shared" si="0"/>
        <v>0</v>
      </c>
      <c r="L14" s="109" t="s">
        <v>37</v>
      </c>
      <c r="M14" s="95"/>
      <c r="N14" s="28" t="s">
        <v>37</v>
      </c>
      <c r="O14" s="269"/>
      <c r="P14" s="269" t="s">
        <v>37</v>
      </c>
      <c r="Q14" s="269"/>
      <c r="R14" s="269" t="s">
        <v>37</v>
      </c>
      <c r="S14" s="269"/>
      <c r="T14" s="278" t="s">
        <v>37</v>
      </c>
      <c r="U14" s="28">
        <f t="shared" si="1"/>
        <v>0</v>
      </c>
      <c r="V14" s="109" t="s">
        <v>37</v>
      </c>
      <c r="W14" s="95"/>
      <c r="X14" s="28" t="s">
        <v>37</v>
      </c>
      <c r="Y14" s="269"/>
      <c r="Z14" s="269" t="s">
        <v>37</v>
      </c>
      <c r="AA14" s="269"/>
      <c r="AB14" s="269" t="s">
        <v>37</v>
      </c>
      <c r="AC14" s="269"/>
      <c r="AD14" s="278" t="s">
        <v>37</v>
      </c>
      <c r="AE14" s="28">
        <f t="shared" si="2"/>
        <v>0</v>
      </c>
      <c r="AF14" s="109" t="s">
        <v>37</v>
      </c>
      <c r="AG14" s="95"/>
      <c r="AH14" s="28" t="s">
        <v>37</v>
      </c>
      <c r="AI14" s="269"/>
      <c r="AJ14" s="269" t="s">
        <v>37</v>
      </c>
      <c r="AK14" s="269"/>
      <c r="AL14" s="269" t="s">
        <v>37</v>
      </c>
      <c r="AM14" s="269"/>
      <c r="AN14" s="278" t="s">
        <v>37</v>
      </c>
      <c r="AO14" s="28">
        <f t="shared" si="3"/>
        <v>0</v>
      </c>
      <c r="AP14" s="109" t="s">
        <v>37</v>
      </c>
      <c r="AQ14" s="95"/>
      <c r="AR14" s="28" t="s">
        <v>37</v>
      </c>
      <c r="AS14" s="269"/>
      <c r="AT14" s="269" t="s">
        <v>37</v>
      </c>
      <c r="AU14" s="269"/>
      <c r="AV14" s="269" t="s">
        <v>37</v>
      </c>
      <c r="AW14" s="269"/>
      <c r="AX14" s="278" t="s">
        <v>37</v>
      </c>
      <c r="AY14" s="28">
        <f t="shared" si="4"/>
        <v>0</v>
      </c>
      <c r="AZ14" s="109" t="s">
        <v>37</v>
      </c>
      <c r="BA14" s="95"/>
      <c r="BB14" s="28" t="s">
        <v>37</v>
      </c>
      <c r="BC14" s="269"/>
      <c r="BD14" s="269" t="s">
        <v>37</v>
      </c>
      <c r="BE14" s="269"/>
      <c r="BF14" s="269" t="s">
        <v>37</v>
      </c>
      <c r="BG14" s="269"/>
      <c r="BH14" s="278" t="s">
        <v>37</v>
      </c>
      <c r="BI14" s="28">
        <f t="shared" si="5"/>
        <v>0</v>
      </c>
      <c r="BJ14" s="109" t="s">
        <v>37</v>
      </c>
    </row>
    <row r="15" spans="1:62" ht="18" customHeight="1" x14ac:dyDescent="0.2">
      <c r="A15" s="366"/>
      <c r="B15" s="7" t="s">
        <v>49</v>
      </c>
      <c r="C15" s="95"/>
      <c r="D15" s="28" t="s">
        <v>37</v>
      </c>
      <c r="E15" s="269"/>
      <c r="F15" s="269" t="s">
        <v>37</v>
      </c>
      <c r="G15" s="269"/>
      <c r="H15" s="269" t="s">
        <v>37</v>
      </c>
      <c r="I15" s="28"/>
      <c r="J15" s="105" t="s">
        <v>37</v>
      </c>
      <c r="K15" s="28">
        <f t="shared" si="0"/>
        <v>0</v>
      </c>
      <c r="L15" s="109" t="s">
        <v>37</v>
      </c>
      <c r="M15" s="95"/>
      <c r="N15" s="28" t="s">
        <v>37</v>
      </c>
      <c r="O15" s="269"/>
      <c r="P15" s="269" t="s">
        <v>37</v>
      </c>
      <c r="Q15" s="269"/>
      <c r="R15" s="269" t="s">
        <v>37</v>
      </c>
      <c r="S15" s="269"/>
      <c r="T15" s="278" t="s">
        <v>37</v>
      </c>
      <c r="U15" s="28">
        <f t="shared" si="1"/>
        <v>0</v>
      </c>
      <c r="V15" s="109" t="s">
        <v>37</v>
      </c>
      <c r="W15" s="95"/>
      <c r="X15" s="28" t="s">
        <v>37</v>
      </c>
      <c r="Y15" s="269"/>
      <c r="Z15" s="269" t="s">
        <v>37</v>
      </c>
      <c r="AA15" s="269"/>
      <c r="AB15" s="269" t="s">
        <v>37</v>
      </c>
      <c r="AC15" s="269"/>
      <c r="AD15" s="278" t="s">
        <v>37</v>
      </c>
      <c r="AE15" s="28">
        <f t="shared" si="2"/>
        <v>0</v>
      </c>
      <c r="AF15" s="109" t="s">
        <v>37</v>
      </c>
      <c r="AG15" s="95"/>
      <c r="AH15" s="28" t="s">
        <v>37</v>
      </c>
      <c r="AI15" s="269"/>
      <c r="AJ15" s="269" t="s">
        <v>37</v>
      </c>
      <c r="AK15" s="269"/>
      <c r="AL15" s="269" t="s">
        <v>37</v>
      </c>
      <c r="AM15" s="269"/>
      <c r="AN15" s="278" t="s">
        <v>37</v>
      </c>
      <c r="AO15" s="28">
        <f t="shared" si="3"/>
        <v>0</v>
      </c>
      <c r="AP15" s="109" t="s">
        <v>37</v>
      </c>
      <c r="AQ15" s="95"/>
      <c r="AR15" s="28" t="s">
        <v>37</v>
      </c>
      <c r="AS15" s="269"/>
      <c r="AT15" s="269" t="s">
        <v>37</v>
      </c>
      <c r="AU15" s="269"/>
      <c r="AV15" s="269" t="s">
        <v>37</v>
      </c>
      <c r="AW15" s="269"/>
      <c r="AX15" s="278" t="s">
        <v>37</v>
      </c>
      <c r="AY15" s="28">
        <f t="shared" si="4"/>
        <v>0</v>
      </c>
      <c r="AZ15" s="109" t="s">
        <v>37</v>
      </c>
      <c r="BA15" s="95"/>
      <c r="BB15" s="28" t="s">
        <v>37</v>
      </c>
      <c r="BC15" s="269"/>
      <c r="BD15" s="269" t="s">
        <v>37</v>
      </c>
      <c r="BE15" s="269"/>
      <c r="BF15" s="269" t="s">
        <v>37</v>
      </c>
      <c r="BG15" s="269"/>
      <c r="BH15" s="278" t="s">
        <v>37</v>
      </c>
      <c r="BI15" s="28">
        <f t="shared" si="5"/>
        <v>0</v>
      </c>
      <c r="BJ15" s="109" t="s">
        <v>37</v>
      </c>
    </row>
    <row r="16" spans="1:62" ht="18" customHeight="1" x14ac:dyDescent="0.2">
      <c r="A16" s="366"/>
      <c r="B16" s="7" t="s">
        <v>48</v>
      </c>
      <c r="C16" s="95"/>
      <c r="D16" s="28" t="s">
        <v>37</v>
      </c>
      <c r="E16" s="269"/>
      <c r="F16" s="269" t="s">
        <v>37</v>
      </c>
      <c r="G16" s="269"/>
      <c r="H16" s="269" t="s">
        <v>37</v>
      </c>
      <c r="I16" s="28"/>
      <c r="J16" s="105" t="s">
        <v>37</v>
      </c>
      <c r="K16" s="28">
        <f t="shared" si="0"/>
        <v>0</v>
      </c>
      <c r="L16" s="109" t="s">
        <v>37</v>
      </c>
      <c r="M16" s="95"/>
      <c r="N16" s="28" t="s">
        <v>37</v>
      </c>
      <c r="O16" s="269"/>
      <c r="P16" s="269" t="s">
        <v>37</v>
      </c>
      <c r="Q16" s="269"/>
      <c r="R16" s="269" t="s">
        <v>37</v>
      </c>
      <c r="S16" s="269"/>
      <c r="T16" s="278" t="s">
        <v>37</v>
      </c>
      <c r="U16" s="28">
        <f t="shared" si="1"/>
        <v>0</v>
      </c>
      <c r="V16" s="109" t="s">
        <v>37</v>
      </c>
      <c r="W16" s="95"/>
      <c r="X16" s="28" t="s">
        <v>37</v>
      </c>
      <c r="Y16" s="269"/>
      <c r="Z16" s="269" t="s">
        <v>37</v>
      </c>
      <c r="AA16" s="269"/>
      <c r="AB16" s="269" t="s">
        <v>37</v>
      </c>
      <c r="AC16" s="269"/>
      <c r="AD16" s="278" t="s">
        <v>37</v>
      </c>
      <c r="AE16" s="28">
        <f t="shared" si="2"/>
        <v>0</v>
      </c>
      <c r="AF16" s="109" t="s">
        <v>37</v>
      </c>
      <c r="AG16" s="95"/>
      <c r="AH16" s="28" t="s">
        <v>37</v>
      </c>
      <c r="AI16" s="269"/>
      <c r="AJ16" s="269" t="s">
        <v>37</v>
      </c>
      <c r="AK16" s="269"/>
      <c r="AL16" s="269" t="s">
        <v>37</v>
      </c>
      <c r="AM16" s="269"/>
      <c r="AN16" s="278" t="s">
        <v>37</v>
      </c>
      <c r="AO16" s="28">
        <f t="shared" si="3"/>
        <v>0</v>
      </c>
      <c r="AP16" s="109" t="s">
        <v>37</v>
      </c>
      <c r="AQ16" s="95"/>
      <c r="AR16" s="28" t="s">
        <v>37</v>
      </c>
      <c r="AS16" s="269"/>
      <c r="AT16" s="269" t="s">
        <v>37</v>
      </c>
      <c r="AU16" s="269"/>
      <c r="AV16" s="269" t="s">
        <v>37</v>
      </c>
      <c r="AW16" s="269"/>
      <c r="AX16" s="278" t="s">
        <v>37</v>
      </c>
      <c r="AY16" s="28">
        <f t="shared" si="4"/>
        <v>0</v>
      </c>
      <c r="AZ16" s="109" t="s">
        <v>37</v>
      </c>
      <c r="BA16" s="95"/>
      <c r="BB16" s="28" t="s">
        <v>37</v>
      </c>
      <c r="BC16" s="269"/>
      <c r="BD16" s="269" t="s">
        <v>37</v>
      </c>
      <c r="BE16" s="269"/>
      <c r="BF16" s="269" t="s">
        <v>37</v>
      </c>
      <c r="BG16" s="269"/>
      <c r="BH16" s="278" t="s">
        <v>37</v>
      </c>
      <c r="BI16" s="28">
        <f t="shared" si="5"/>
        <v>0</v>
      </c>
      <c r="BJ16" s="109" t="s">
        <v>37</v>
      </c>
    </row>
    <row r="17" spans="1:62" ht="18" customHeight="1" x14ac:dyDescent="0.2">
      <c r="A17" s="366"/>
      <c r="B17" s="7" t="s">
        <v>52</v>
      </c>
      <c r="C17" s="95"/>
      <c r="D17" s="28" t="s">
        <v>37</v>
      </c>
      <c r="E17" s="269"/>
      <c r="F17" s="269" t="s">
        <v>37</v>
      </c>
      <c r="G17" s="269"/>
      <c r="H17" s="269" t="s">
        <v>37</v>
      </c>
      <c r="I17" s="28"/>
      <c r="J17" s="105" t="s">
        <v>37</v>
      </c>
      <c r="K17" s="28">
        <f t="shared" si="0"/>
        <v>0</v>
      </c>
      <c r="L17" s="109" t="s">
        <v>37</v>
      </c>
      <c r="M17" s="95"/>
      <c r="N17" s="28" t="s">
        <v>37</v>
      </c>
      <c r="O17" s="269"/>
      <c r="P17" s="269" t="s">
        <v>37</v>
      </c>
      <c r="Q17" s="269"/>
      <c r="R17" s="269" t="s">
        <v>37</v>
      </c>
      <c r="S17" s="269"/>
      <c r="T17" s="278" t="s">
        <v>37</v>
      </c>
      <c r="U17" s="28">
        <f t="shared" si="1"/>
        <v>0</v>
      </c>
      <c r="V17" s="109" t="s">
        <v>37</v>
      </c>
      <c r="W17" s="95"/>
      <c r="X17" s="28" t="s">
        <v>37</v>
      </c>
      <c r="Y17" s="269"/>
      <c r="Z17" s="269" t="s">
        <v>37</v>
      </c>
      <c r="AA17" s="269"/>
      <c r="AB17" s="269" t="s">
        <v>37</v>
      </c>
      <c r="AC17" s="269"/>
      <c r="AD17" s="278" t="s">
        <v>37</v>
      </c>
      <c r="AE17" s="28">
        <f t="shared" si="2"/>
        <v>0</v>
      </c>
      <c r="AF17" s="109" t="s">
        <v>37</v>
      </c>
      <c r="AG17" s="95"/>
      <c r="AH17" s="28" t="s">
        <v>37</v>
      </c>
      <c r="AI17" s="269"/>
      <c r="AJ17" s="269" t="s">
        <v>37</v>
      </c>
      <c r="AK17" s="269"/>
      <c r="AL17" s="269" t="s">
        <v>37</v>
      </c>
      <c r="AM17" s="269"/>
      <c r="AN17" s="278" t="s">
        <v>37</v>
      </c>
      <c r="AO17" s="28">
        <f t="shared" si="3"/>
        <v>0</v>
      </c>
      <c r="AP17" s="109" t="s">
        <v>37</v>
      </c>
      <c r="AQ17" s="95"/>
      <c r="AR17" s="28" t="s">
        <v>37</v>
      </c>
      <c r="AS17" s="269"/>
      <c r="AT17" s="269" t="s">
        <v>37</v>
      </c>
      <c r="AU17" s="269"/>
      <c r="AV17" s="269" t="s">
        <v>37</v>
      </c>
      <c r="AW17" s="269"/>
      <c r="AX17" s="278" t="s">
        <v>37</v>
      </c>
      <c r="AY17" s="28">
        <f t="shared" si="4"/>
        <v>0</v>
      </c>
      <c r="AZ17" s="109" t="s">
        <v>37</v>
      </c>
      <c r="BA17" s="95"/>
      <c r="BB17" s="28" t="s">
        <v>37</v>
      </c>
      <c r="BC17" s="269"/>
      <c r="BD17" s="269" t="s">
        <v>37</v>
      </c>
      <c r="BE17" s="269"/>
      <c r="BF17" s="269" t="s">
        <v>37</v>
      </c>
      <c r="BG17" s="269"/>
      <c r="BH17" s="278" t="s">
        <v>37</v>
      </c>
      <c r="BI17" s="28">
        <f t="shared" si="5"/>
        <v>0</v>
      </c>
      <c r="BJ17" s="109" t="s">
        <v>37</v>
      </c>
    </row>
    <row r="18" spans="1:62" ht="18" customHeight="1" x14ac:dyDescent="0.2">
      <c r="A18" s="366"/>
      <c r="B18" s="7" t="s">
        <v>27</v>
      </c>
      <c r="C18" s="95"/>
      <c r="D18" s="28" t="s">
        <v>37</v>
      </c>
      <c r="E18" s="269"/>
      <c r="F18" s="269" t="s">
        <v>37</v>
      </c>
      <c r="G18" s="269"/>
      <c r="H18" s="269" t="s">
        <v>37</v>
      </c>
      <c r="I18" s="28"/>
      <c r="J18" s="105" t="s">
        <v>37</v>
      </c>
      <c r="K18" s="28">
        <f t="shared" si="0"/>
        <v>0</v>
      </c>
      <c r="L18" s="109" t="s">
        <v>37</v>
      </c>
      <c r="M18" s="95"/>
      <c r="N18" s="28" t="s">
        <v>37</v>
      </c>
      <c r="O18" s="269"/>
      <c r="P18" s="269" t="s">
        <v>37</v>
      </c>
      <c r="Q18" s="269"/>
      <c r="R18" s="269" t="s">
        <v>37</v>
      </c>
      <c r="S18" s="269"/>
      <c r="T18" s="278" t="s">
        <v>37</v>
      </c>
      <c r="U18" s="28">
        <f t="shared" si="1"/>
        <v>0</v>
      </c>
      <c r="V18" s="109" t="s">
        <v>37</v>
      </c>
      <c r="W18" s="95"/>
      <c r="X18" s="28" t="s">
        <v>37</v>
      </c>
      <c r="Y18" s="269"/>
      <c r="Z18" s="269" t="s">
        <v>37</v>
      </c>
      <c r="AA18" s="269"/>
      <c r="AB18" s="269" t="s">
        <v>37</v>
      </c>
      <c r="AC18" s="269"/>
      <c r="AD18" s="278" t="s">
        <v>37</v>
      </c>
      <c r="AE18" s="28">
        <f t="shared" si="2"/>
        <v>0</v>
      </c>
      <c r="AF18" s="109" t="s">
        <v>37</v>
      </c>
      <c r="AG18" s="95"/>
      <c r="AH18" s="28" t="s">
        <v>37</v>
      </c>
      <c r="AI18" s="269"/>
      <c r="AJ18" s="269" t="s">
        <v>37</v>
      </c>
      <c r="AK18" s="269"/>
      <c r="AL18" s="269" t="s">
        <v>37</v>
      </c>
      <c r="AM18" s="269"/>
      <c r="AN18" s="278" t="s">
        <v>37</v>
      </c>
      <c r="AO18" s="28">
        <f t="shared" si="3"/>
        <v>0</v>
      </c>
      <c r="AP18" s="109" t="s">
        <v>37</v>
      </c>
      <c r="AQ18" s="95"/>
      <c r="AR18" s="28" t="s">
        <v>37</v>
      </c>
      <c r="AS18" s="269"/>
      <c r="AT18" s="269" t="s">
        <v>37</v>
      </c>
      <c r="AU18" s="269"/>
      <c r="AV18" s="269" t="s">
        <v>37</v>
      </c>
      <c r="AW18" s="269"/>
      <c r="AX18" s="278" t="s">
        <v>37</v>
      </c>
      <c r="AY18" s="28">
        <f t="shared" si="4"/>
        <v>0</v>
      </c>
      <c r="AZ18" s="109" t="s">
        <v>37</v>
      </c>
      <c r="BA18" s="95"/>
      <c r="BB18" s="28" t="s">
        <v>37</v>
      </c>
      <c r="BC18" s="269"/>
      <c r="BD18" s="269" t="s">
        <v>37</v>
      </c>
      <c r="BE18" s="269"/>
      <c r="BF18" s="269" t="s">
        <v>37</v>
      </c>
      <c r="BG18" s="269"/>
      <c r="BH18" s="278" t="s">
        <v>37</v>
      </c>
      <c r="BI18" s="28">
        <f t="shared" si="5"/>
        <v>0</v>
      </c>
      <c r="BJ18" s="109" t="s">
        <v>37</v>
      </c>
    </row>
    <row r="19" spans="1:62" ht="18" customHeight="1" x14ac:dyDescent="0.2">
      <c r="A19" s="366"/>
      <c r="B19" s="7" t="s">
        <v>16</v>
      </c>
      <c r="C19" s="95"/>
      <c r="D19" s="28" t="s">
        <v>37</v>
      </c>
      <c r="E19" s="269"/>
      <c r="F19" s="269" t="s">
        <v>37</v>
      </c>
      <c r="G19" s="269"/>
      <c r="H19" s="269" t="s">
        <v>37</v>
      </c>
      <c r="I19" s="28"/>
      <c r="J19" s="105" t="s">
        <v>37</v>
      </c>
      <c r="K19" s="28">
        <f t="shared" si="0"/>
        <v>0</v>
      </c>
      <c r="L19" s="109" t="s">
        <v>37</v>
      </c>
      <c r="M19" s="95"/>
      <c r="N19" s="28" t="s">
        <v>37</v>
      </c>
      <c r="O19" s="269"/>
      <c r="P19" s="269" t="s">
        <v>37</v>
      </c>
      <c r="Q19" s="269"/>
      <c r="R19" s="269" t="s">
        <v>37</v>
      </c>
      <c r="S19" s="269"/>
      <c r="T19" s="278" t="s">
        <v>37</v>
      </c>
      <c r="U19" s="28">
        <f t="shared" si="1"/>
        <v>0</v>
      </c>
      <c r="V19" s="109" t="s">
        <v>37</v>
      </c>
      <c r="W19" s="95"/>
      <c r="X19" s="28" t="s">
        <v>37</v>
      </c>
      <c r="Y19" s="269"/>
      <c r="Z19" s="269" t="s">
        <v>37</v>
      </c>
      <c r="AA19" s="269"/>
      <c r="AB19" s="269" t="s">
        <v>37</v>
      </c>
      <c r="AC19" s="269"/>
      <c r="AD19" s="278" t="s">
        <v>37</v>
      </c>
      <c r="AE19" s="28">
        <f t="shared" si="2"/>
        <v>0</v>
      </c>
      <c r="AF19" s="109" t="s">
        <v>37</v>
      </c>
      <c r="AG19" s="95"/>
      <c r="AH19" s="28" t="s">
        <v>37</v>
      </c>
      <c r="AI19" s="269"/>
      <c r="AJ19" s="269" t="s">
        <v>37</v>
      </c>
      <c r="AK19" s="269"/>
      <c r="AL19" s="269" t="s">
        <v>37</v>
      </c>
      <c r="AM19" s="269"/>
      <c r="AN19" s="278" t="s">
        <v>37</v>
      </c>
      <c r="AO19" s="28">
        <f t="shared" si="3"/>
        <v>0</v>
      </c>
      <c r="AP19" s="109" t="s">
        <v>37</v>
      </c>
      <c r="AQ19" s="95"/>
      <c r="AR19" s="28" t="s">
        <v>37</v>
      </c>
      <c r="AS19" s="269"/>
      <c r="AT19" s="269" t="s">
        <v>37</v>
      </c>
      <c r="AU19" s="269"/>
      <c r="AV19" s="269" t="s">
        <v>37</v>
      </c>
      <c r="AW19" s="269"/>
      <c r="AX19" s="278" t="s">
        <v>37</v>
      </c>
      <c r="AY19" s="28">
        <f t="shared" si="4"/>
        <v>0</v>
      </c>
      <c r="AZ19" s="109" t="s">
        <v>37</v>
      </c>
      <c r="BA19" s="95"/>
      <c r="BB19" s="28" t="s">
        <v>37</v>
      </c>
      <c r="BC19" s="269"/>
      <c r="BD19" s="269" t="s">
        <v>37</v>
      </c>
      <c r="BE19" s="269"/>
      <c r="BF19" s="269" t="s">
        <v>37</v>
      </c>
      <c r="BG19" s="269"/>
      <c r="BH19" s="278" t="s">
        <v>37</v>
      </c>
      <c r="BI19" s="28">
        <f t="shared" si="5"/>
        <v>0</v>
      </c>
      <c r="BJ19" s="109" t="s">
        <v>37</v>
      </c>
    </row>
    <row r="20" spans="1:62" ht="18" customHeight="1" x14ac:dyDescent="0.2">
      <c r="A20" s="366"/>
      <c r="B20" s="7" t="s">
        <v>17</v>
      </c>
      <c r="C20" s="95"/>
      <c r="D20" s="28" t="s">
        <v>37</v>
      </c>
      <c r="E20" s="269"/>
      <c r="F20" s="269" t="s">
        <v>37</v>
      </c>
      <c r="G20" s="269"/>
      <c r="H20" s="269" t="s">
        <v>37</v>
      </c>
      <c r="I20" s="28"/>
      <c r="J20" s="105" t="s">
        <v>37</v>
      </c>
      <c r="K20" s="28">
        <f t="shared" si="0"/>
        <v>0</v>
      </c>
      <c r="L20" s="109" t="s">
        <v>37</v>
      </c>
      <c r="M20" s="95"/>
      <c r="N20" s="28" t="s">
        <v>37</v>
      </c>
      <c r="O20" s="269"/>
      <c r="P20" s="269" t="s">
        <v>37</v>
      </c>
      <c r="Q20" s="269"/>
      <c r="R20" s="269" t="s">
        <v>37</v>
      </c>
      <c r="S20" s="269"/>
      <c r="T20" s="278" t="s">
        <v>37</v>
      </c>
      <c r="U20" s="28">
        <f t="shared" si="1"/>
        <v>0</v>
      </c>
      <c r="V20" s="109" t="s">
        <v>37</v>
      </c>
      <c r="W20" s="95"/>
      <c r="X20" s="28" t="s">
        <v>37</v>
      </c>
      <c r="Y20" s="269"/>
      <c r="Z20" s="269" t="s">
        <v>37</v>
      </c>
      <c r="AA20" s="269"/>
      <c r="AB20" s="269" t="s">
        <v>37</v>
      </c>
      <c r="AC20" s="269"/>
      <c r="AD20" s="278" t="s">
        <v>37</v>
      </c>
      <c r="AE20" s="28">
        <f t="shared" si="2"/>
        <v>0</v>
      </c>
      <c r="AF20" s="109" t="s">
        <v>37</v>
      </c>
      <c r="AG20" s="95"/>
      <c r="AH20" s="28" t="s">
        <v>37</v>
      </c>
      <c r="AI20" s="269"/>
      <c r="AJ20" s="269" t="s">
        <v>37</v>
      </c>
      <c r="AK20" s="269"/>
      <c r="AL20" s="269" t="s">
        <v>37</v>
      </c>
      <c r="AM20" s="269"/>
      <c r="AN20" s="278" t="s">
        <v>37</v>
      </c>
      <c r="AO20" s="28">
        <f t="shared" si="3"/>
        <v>0</v>
      </c>
      <c r="AP20" s="109" t="s">
        <v>37</v>
      </c>
      <c r="AQ20" s="95"/>
      <c r="AR20" s="28" t="s">
        <v>37</v>
      </c>
      <c r="AS20" s="269"/>
      <c r="AT20" s="269" t="s">
        <v>37</v>
      </c>
      <c r="AU20" s="269"/>
      <c r="AV20" s="269" t="s">
        <v>37</v>
      </c>
      <c r="AW20" s="269"/>
      <c r="AX20" s="278" t="s">
        <v>37</v>
      </c>
      <c r="AY20" s="28">
        <f t="shared" si="4"/>
        <v>0</v>
      </c>
      <c r="AZ20" s="109" t="s">
        <v>37</v>
      </c>
      <c r="BA20" s="95"/>
      <c r="BB20" s="28" t="s">
        <v>37</v>
      </c>
      <c r="BC20" s="269"/>
      <c r="BD20" s="269" t="s">
        <v>37</v>
      </c>
      <c r="BE20" s="269"/>
      <c r="BF20" s="269" t="s">
        <v>37</v>
      </c>
      <c r="BG20" s="269"/>
      <c r="BH20" s="278" t="s">
        <v>37</v>
      </c>
      <c r="BI20" s="28">
        <f t="shared" si="5"/>
        <v>0</v>
      </c>
      <c r="BJ20" s="109" t="s">
        <v>37</v>
      </c>
    </row>
    <row r="21" spans="1:62" ht="18" customHeight="1" x14ac:dyDescent="0.2">
      <c r="A21" s="366"/>
      <c r="B21" s="7" t="s">
        <v>50</v>
      </c>
      <c r="C21" s="95"/>
      <c r="D21" s="28" t="s">
        <v>37</v>
      </c>
      <c r="E21" s="269"/>
      <c r="F21" s="269" t="s">
        <v>37</v>
      </c>
      <c r="G21" s="269"/>
      <c r="H21" s="269" t="s">
        <v>37</v>
      </c>
      <c r="I21" s="28"/>
      <c r="J21" s="105" t="s">
        <v>37</v>
      </c>
      <c r="K21" s="28">
        <f t="shared" si="0"/>
        <v>0</v>
      </c>
      <c r="L21" s="109" t="s">
        <v>37</v>
      </c>
      <c r="M21" s="95"/>
      <c r="N21" s="28" t="s">
        <v>37</v>
      </c>
      <c r="O21" s="269"/>
      <c r="P21" s="269" t="s">
        <v>37</v>
      </c>
      <c r="Q21" s="269"/>
      <c r="R21" s="269" t="s">
        <v>37</v>
      </c>
      <c r="S21" s="269"/>
      <c r="T21" s="278" t="s">
        <v>37</v>
      </c>
      <c r="U21" s="28">
        <f t="shared" si="1"/>
        <v>0</v>
      </c>
      <c r="V21" s="109" t="s">
        <v>37</v>
      </c>
      <c r="W21" s="95"/>
      <c r="X21" s="28" t="s">
        <v>37</v>
      </c>
      <c r="Y21" s="269"/>
      <c r="Z21" s="269" t="s">
        <v>37</v>
      </c>
      <c r="AA21" s="269"/>
      <c r="AB21" s="269" t="s">
        <v>37</v>
      </c>
      <c r="AC21" s="269"/>
      <c r="AD21" s="278" t="s">
        <v>37</v>
      </c>
      <c r="AE21" s="28">
        <f t="shared" si="2"/>
        <v>0</v>
      </c>
      <c r="AF21" s="109" t="s">
        <v>37</v>
      </c>
      <c r="AG21" s="95"/>
      <c r="AH21" s="28" t="s">
        <v>37</v>
      </c>
      <c r="AI21" s="269"/>
      <c r="AJ21" s="269" t="s">
        <v>37</v>
      </c>
      <c r="AK21" s="269"/>
      <c r="AL21" s="269" t="s">
        <v>37</v>
      </c>
      <c r="AM21" s="269"/>
      <c r="AN21" s="278" t="s">
        <v>37</v>
      </c>
      <c r="AO21" s="28">
        <f t="shared" si="3"/>
        <v>0</v>
      </c>
      <c r="AP21" s="109" t="s">
        <v>37</v>
      </c>
      <c r="AQ21" s="95"/>
      <c r="AR21" s="28" t="s">
        <v>37</v>
      </c>
      <c r="AS21" s="269"/>
      <c r="AT21" s="269" t="s">
        <v>37</v>
      </c>
      <c r="AU21" s="269"/>
      <c r="AV21" s="269" t="s">
        <v>37</v>
      </c>
      <c r="AW21" s="269"/>
      <c r="AX21" s="278" t="s">
        <v>37</v>
      </c>
      <c r="AY21" s="28">
        <f t="shared" si="4"/>
        <v>0</v>
      </c>
      <c r="AZ21" s="109" t="s">
        <v>37</v>
      </c>
      <c r="BA21" s="95"/>
      <c r="BB21" s="28" t="s">
        <v>37</v>
      </c>
      <c r="BC21" s="269"/>
      <c r="BD21" s="269" t="s">
        <v>37</v>
      </c>
      <c r="BE21" s="269"/>
      <c r="BF21" s="269" t="s">
        <v>37</v>
      </c>
      <c r="BG21" s="269"/>
      <c r="BH21" s="278" t="s">
        <v>37</v>
      </c>
      <c r="BI21" s="28">
        <f t="shared" si="5"/>
        <v>0</v>
      </c>
      <c r="BJ21" s="109" t="s">
        <v>37</v>
      </c>
    </row>
    <row r="22" spans="1:62" ht="18" customHeight="1" x14ac:dyDescent="0.2">
      <c r="A22" s="366"/>
      <c r="B22" s="7" t="s">
        <v>53</v>
      </c>
      <c r="C22" s="95"/>
      <c r="D22" s="28" t="s">
        <v>37</v>
      </c>
      <c r="E22" s="269"/>
      <c r="F22" s="269" t="s">
        <v>37</v>
      </c>
      <c r="G22" s="269"/>
      <c r="H22" s="269" t="s">
        <v>37</v>
      </c>
      <c r="I22" s="28"/>
      <c r="J22" s="105" t="s">
        <v>37</v>
      </c>
      <c r="K22" s="28">
        <f t="shared" si="0"/>
        <v>0</v>
      </c>
      <c r="L22" s="109" t="s">
        <v>37</v>
      </c>
      <c r="M22" s="95"/>
      <c r="N22" s="28" t="s">
        <v>37</v>
      </c>
      <c r="O22" s="269"/>
      <c r="P22" s="269" t="s">
        <v>37</v>
      </c>
      <c r="Q22" s="269"/>
      <c r="R22" s="269" t="s">
        <v>37</v>
      </c>
      <c r="S22" s="269"/>
      <c r="T22" s="278" t="s">
        <v>37</v>
      </c>
      <c r="U22" s="28">
        <f t="shared" si="1"/>
        <v>0</v>
      </c>
      <c r="V22" s="109" t="s">
        <v>37</v>
      </c>
      <c r="W22" s="95"/>
      <c r="X22" s="28" t="s">
        <v>37</v>
      </c>
      <c r="Y22" s="269"/>
      <c r="Z22" s="269" t="s">
        <v>37</v>
      </c>
      <c r="AA22" s="269"/>
      <c r="AB22" s="269" t="s">
        <v>37</v>
      </c>
      <c r="AC22" s="269"/>
      <c r="AD22" s="278" t="s">
        <v>37</v>
      </c>
      <c r="AE22" s="28">
        <f t="shared" si="2"/>
        <v>0</v>
      </c>
      <c r="AF22" s="109" t="s">
        <v>37</v>
      </c>
      <c r="AG22" s="95"/>
      <c r="AH22" s="28" t="s">
        <v>37</v>
      </c>
      <c r="AI22" s="269"/>
      <c r="AJ22" s="269" t="s">
        <v>37</v>
      </c>
      <c r="AK22" s="269"/>
      <c r="AL22" s="269" t="s">
        <v>37</v>
      </c>
      <c r="AM22" s="269"/>
      <c r="AN22" s="278" t="s">
        <v>37</v>
      </c>
      <c r="AO22" s="28">
        <f t="shared" si="3"/>
        <v>0</v>
      </c>
      <c r="AP22" s="109" t="s">
        <v>37</v>
      </c>
      <c r="AQ22" s="95"/>
      <c r="AR22" s="28" t="s">
        <v>37</v>
      </c>
      <c r="AS22" s="269"/>
      <c r="AT22" s="269" t="s">
        <v>37</v>
      </c>
      <c r="AU22" s="269"/>
      <c r="AV22" s="269" t="s">
        <v>37</v>
      </c>
      <c r="AW22" s="269"/>
      <c r="AX22" s="278" t="s">
        <v>37</v>
      </c>
      <c r="AY22" s="28">
        <f t="shared" si="4"/>
        <v>0</v>
      </c>
      <c r="AZ22" s="109" t="s">
        <v>37</v>
      </c>
      <c r="BA22" s="95"/>
      <c r="BB22" s="28" t="s">
        <v>37</v>
      </c>
      <c r="BC22" s="269"/>
      <c r="BD22" s="269" t="s">
        <v>37</v>
      </c>
      <c r="BE22" s="269"/>
      <c r="BF22" s="269" t="s">
        <v>37</v>
      </c>
      <c r="BG22" s="269"/>
      <c r="BH22" s="278" t="s">
        <v>37</v>
      </c>
      <c r="BI22" s="28">
        <f t="shared" si="5"/>
        <v>0</v>
      </c>
      <c r="BJ22" s="109" t="s">
        <v>37</v>
      </c>
    </row>
    <row r="23" spans="1:62" ht="18" customHeight="1" x14ac:dyDescent="0.2">
      <c r="A23" s="366"/>
      <c r="B23" s="7" t="s">
        <v>31</v>
      </c>
      <c r="C23" s="95"/>
      <c r="D23" s="28" t="s">
        <v>37</v>
      </c>
      <c r="E23" s="269"/>
      <c r="F23" s="269" t="s">
        <v>37</v>
      </c>
      <c r="G23" s="269"/>
      <c r="H23" s="269" t="s">
        <v>37</v>
      </c>
      <c r="I23" s="28"/>
      <c r="J23" s="105" t="s">
        <v>37</v>
      </c>
      <c r="K23" s="28">
        <f t="shared" si="0"/>
        <v>0</v>
      </c>
      <c r="L23" s="109" t="s">
        <v>37</v>
      </c>
      <c r="M23" s="95"/>
      <c r="N23" s="28" t="s">
        <v>37</v>
      </c>
      <c r="O23" s="269"/>
      <c r="P23" s="269" t="s">
        <v>37</v>
      </c>
      <c r="Q23" s="269"/>
      <c r="R23" s="269" t="s">
        <v>37</v>
      </c>
      <c r="S23" s="269"/>
      <c r="T23" s="278" t="s">
        <v>37</v>
      </c>
      <c r="U23" s="28">
        <f t="shared" si="1"/>
        <v>0</v>
      </c>
      <c r="V23" s="109" t="s">
        <v>37</v>
      </c>
      <c r="W23" s="95"/>
      <c r="X23" s="28" t="s">
        <v>37</v>
      </c>
      <c r="Y23" s="269"/>
      <c r="Z23" s="269" t="s">
        <v>37</v>
      </c>
      <c r="AA23" s="269"/>
      <c r="AB23" s="269" t="s">
        <v>37</v>
      </c>
      <c r="AC23" s="269"/>
      <c r="AD23" s="278" t="s">
        <v>37</v>
      </c>
      <c r="AE23" s="28">
        <f t="shared" si="2"/>
        <v>0</v>
      </c>
      <c r="AF23" s="109" t="s">
        <v>37</v>
      </c>
      <c r="AG23" s="95"/>
      <c r="AH23" s="28" t="s">
        <v>37</v>
      </c>
      <c r="AI23" s="269"/>
      <c r="AJ23" s="269" t="s">
        <v>37</v>
      </c>
      <c r="AK23" s="269"/>
      <c r="AL23" s="269" t="s">
        <v>37</v>
      </c>
      <c r="AM23" s="269"/>
      <c r="AN23" s="278" t="s">
        <v>37</v>
      </c>
      <c r="AO23" s="28">
        <f t="shared" si="3"/>
        <v>0</v>
      </c>
      <c r="AP23" s="109" t="s">
        <v>37</v>
      </c>
      <c r="AQ23" s="95"/>
      <c r="AR23" s="28" t="s">
        <v>37</v>
      </c>
      <c r="AS23" s="269"/>
      <c r="AT23" s="269" t="s">
        <v>37</v>
      </c>
      <c r="AU23" s="269"/>
      <c r="AV23" s="269" t="s">
        <v>37</v>
      </c>
      <c r="AW23" s="269"/>
      <c r="AX23" s="278" t="s">
        <v>37</v>
      </c>
      <c r="AY23" s="28">
        <f t="shared" si="4"/>
        <v>0</v>
      </c>
      <c r="AZ23" s="109" t="s">
        <v>37</v>
      </c>
      <c r="BA23" s="95"/>
      <c r="BB23" s="28" t="s">
        <v>37</v>
      </c>
      <c r="BC23" s="269"/>
      <c r="BD23" s="269" t="s">
        <v>37</v>
      </c>
      <c r="BE23" s="269"/>
      <c r="BF23" s="269" t="s">
        <v>37</v>
      </c>
      <c r="BG23" s="269"/>
      <c r="BH23" s="278" t="s">
        <v>37</v>
      </c>
      <c r="BI23" s="28">
        <f t="shared" si="5"/>
        <v>0</v>
      </c>
      <c r="BJ23" s="109" t="s">
        <v>37</v>
      </c>
    </row>
    <row r="24" spans="1:62" ht="18" customHeight="1" x14ac:dyDescent="0.2">
      <c r="A24" s="366"/>
      <c r="B24" s="7" t="s">
        <v>39</v>
      </c>
      <c r="C24" s="95"/>
      <c r="D24" s="28" t="s">
        <v>37</v>
      </c>
      <c r="E24" s="269"/>
      <c r="F24" s="269" t="s">
        <v>37</v>
      </c>
      <c r="G24" s="269"/>
      <c r="H24" s="269" t="s">
        <v>37</v>
      </c>
      <c r="I24" s="28"/>
      <c r="J24" s="105" t="s">
        <v>37</v>
      </c>
      <c r="K24" s="28">
        <f t="shared" si="0"/>
        <v>0</v>
      </c>
      <c r="L24" s="109" t="s">
        <v>37</v>
      </c>
      <c r="M24" s="95"/>
      <c r="N24" s="28" t="s">
        <v>37</v>
      </c>
      <c r="O24" s="269"/>
      <c r="P24" s="269" t="s">
        <v>37</v>
      </c>
      <c r="Q24" s="269"/>
      <c r="R24" s="269" t="s">
        <v>37</v>
      </c>
      <c r="S24" s="269"/>
      <c r="T24" s="278" t="s">
        <v>37</v>
      </c>
      <c r="U24" s="28">
        <f t="shared" si="1"/>
        <v>0</v>
      </c>
      <c r="V24" s="109" t="s">
        <v>37</v>
      </c>
      <c r="W24" s="95"/>
      <c r="X24" s="28" t="s">
        <v>37</v>
      </c>
      <c r="Y24" s="269"/>
      <c r="Z24" s="269" t="s">
        <v>37</v>
      </c>
      <c r="AA24" s="269"/>
      <c r="AB24" s="269" t="s">
        <v>37</v>
      </c>
      <c r="AC24" s="269"/>
      <c r="AD24" s="278" t="s">
        <v>37</v>
      </c>
      <c r="AE24" s="28">
        <f t="shared" si="2"/>
        <v>0</v>
      </c>
      <c r="AF24" s="109" t="s">
        <v>37</v>
      </c>
      <c r="AG24" s="95"/>
      <c r="AH24" s="28" t="s">
        <v>37</v>
      </c>
      <c r="AI24" s="269"/>
      <c r="AJ24" s="269" t="s">
        <v>37</v>
      </c>
      <c r="AK24" s="269"/>
      <c r="AL24" s="269" t="s">
        <v>37</v>
      </c>
      <c r="AM24" s="269"/>
      <c r="AN24" s="278" t="s">
        <v>37</v>
      </c>
      <c r="AO24" s="28">
        <f t="shared" si="3"/>
        <v>0</v>
      </c>
      <c r="AP24" s="109" t="s">
        <v>37</v>
      </c>
      <c r="AQ24" s="95"/>
      <c r="AR24" s="28" t="s">
        <v>37</v>
      </c>
      <c r="AS24" s="269"/>
      <c r="AT24" s="269" t="s">
        <v>37</v>
      </c>
      <c r="AU24" s="269"/>
      <c r="AV24" s="269" t="s">
        <v>37</v>
      </c>
      <c r="AW24" s="269"/>
      <c r="AX24" s="278" t="s">
        <v>37</v>
      </c>
      <c r="AY24" s="28">
        <f t="shared" si="4"/>
        <v>0</v>
      </c>
      <c r="AZ24" s="109" t="s">
        <v>37</v>
      </c>
      <c r="BA24" s="95"/>
      <c r="BB24" s="28" t="s">
        <v>37</v>
      </c>
      <c r="BC24" s="269"/>
      <c r="BD24" s="269" t="s">
        <v>37</v>
      </c>
      <c r="BE24" s="269"/>
      <c r="BF24" s="269" t="s">
        <v>37</v>
      </c>
      <c r="BG24" s="269"/>
      <c r="BH24" s="278" t="s">
        <v>37</v>
      </c>
      <c r="BI24" s="28">
        <f t="shared" si="5"/>
        <v>0</v>
      </c>
      <c r="BJ24" s="109" t="s">
        <v>37</v>
      </c>
    </row>
    <row r="25" spans="1:62" ht="18" customHeight="1" x14ac:dyDescent="0.2">
      <c r="A25" s="366"/>
      <c r="B25" s="7" t="s">
        <v>23</v>
      </c>
      <c r="C25" s="95"/>
      <c r="D25" s="28" t="s">
        <v>37</v>
      </c>
      <c r="E25" s="269"/>
      <c r="F25" s="269" t="s">
        <v>37</v>
      </c>
      <c r="G25" s="269"/>
      <c r="H25" s="269" t="s">
        <v>37</v>
      </c>
      <c r="I25" s="28"/>
      <c r="J25" s="105" t="s">
        <v>37</v>
      </c>
      <c r="K25" s="28">
        <f t="shared" si="0"/>
        <v>0</v>
      </c>
      <c r="L25" s="109" t="s">
        <v>37</v>
      </c>
      <c r="M25" s="95"/>
      <c r="N25" s="28" t="s">
        <v>37</v>
      </c>
      <c r="O25" s="269"/>
      <c r="P25" s="269" t="s">
        <v>37</v>
      </c>
      <c r="Q25" s="269"/>
      <c r="R25" s="269" t="s">
        <v>37</v>
      </c>
      <c r="S25" s="269"/>
      <c r="T25" s="278" t="s">
        <v>37</v>
      </c>
      <c r="U25" s="28">
        <f t="shared" si="1"/>
        <v>0</v>
      </c>
      <c r="V25" s="109" t="s">
        <v>37</v>
      </c>
      <c r="W25" s="95"/>
      <c r="X25" s="28" t="s">
        <v>37</v>
      </c>
      <c r="Y25" s="269"/>
      <c r="Z25" s="269" t="s">
        <v>37</v>
      </c>
      <c r="AA25" s="269"/>
      <c r="AB25" s="269" t="s">
        <v>37</v>
      </c>
      <c r="AC25" s="269"/>
      <c r="AD25" s="278" t="s">
        <v>37</v>
      </c>
      <c r="AE25" s="28">
        <f t="shared" si="2"/>
        <v>0</v>
      </c>
      <c r="AF25" s="109" t="s">
        <v>37</v>
      </c>
      <c r="AG25" s="95"/>
      <c r="AH25" s="28" t="s">
        <v>37</v>
      </c>
      <c r="AI25" s="269"/>
      <c r="AJ25" s="269" t="s">
        <v>37</v>
      </c>
      <c r="AK25" s="269"/>
      <c r="AL25" s="269" t="s">
        <v>37</v>
      </c>
      <c r="AM25" s="269"/>
      <c r="AN25" s="278" t="s">
        <v>37</v>
      </c>
      <c r="AO25" s="28">
        <f t="shared" si="3"/>
        <v>0</v>
      </c>
      <c r="AP25" s="109" t="s">
        <v>37</v>
      </c>
      <c r="AQ25" s="95"/>
      <c r="AR25" s="28" t="s">
        <v>37</v>
      </c>
      <c r="AS25" s="269"/>
      <c r="AT25" s="269" t="s">
        <v>37</v>
      </c>
      <c r="AU25" s="269"/>
      <c r="AV25" s="269" t="s">
        <v>37</v>
      </c>
      <c r="AW25" s="269"/>
      <c r="AX25" s="278" t="s">
        <v>37</v>
      </c>
      <c r="AY25" s="28">
        <f t="shared" si="4"/>
        <v>0</v>
      </c>
      <c r="AZ25" s="109" t="s">
        <v>37</v>
      </c>
      <c r="BA25" s="95"/>
      <c r="BB25" s="28" t="s">
        <v>37</v>
      </c>
      <c r="BC25" s="269"/>
      <c r="BD25" s="269" t="s">
        <v>37</v>
      </c>
      <c r="BE25" s="269"/>
      <c r="BF25" s="269" t="s">
        <v>37</v>
      </c>
      <c r="BG25" s="269"/>
      <c r="BH25" s="278" t="s">
        <v>37</v>
      </c>
      <c r="BI25" s="28">
        <f t="shared" si="5"/>
        <v>0</v>
      </c>
      <c r="BJ25" s="109" t="s">
        <v>37</v>
      </c>
    </row>
    <row r="26" spans="1:62" ht="18" customHeight="1" x14ac:dyDescent="0.2">
      <c r="A26" s="366"/>
      <c r="B26" s="7" t="s">
        <v>54</v>
      </c>
      <c r="C26" s="257"/>
      <c r="D26" s="28" t="s">
        <v>37</v>
      </c>
      <c r="E26" s="269"/>
      <c r="F26" s="269" t="s">
        <v>37</v>
      </c>
      <c r="G26" s="269"/>
      <c r="H26" s="269" t="s">
        <v>37</v>
      </c>
      <c r="I26" s="28"/>
      <c r="J26" s="105" t="s">
        <v>37</v>
      </c>
      <c r="K26" s="256">
        <f>減価償却費計算シート!L21</f>
        <v>0</v>
      </c>
      <c r="L26" s="109" t="s">
        <v>37</v>
      </c>
      <c r="M26" s="257"/>
      <c r="N26" s="28" t="s">
        <v>37</v>
      </c>
      <c r="O26" s="269"/>
      <c r="P26" s="269" t="s">
        <v>37</v>
      </c>
      <c r="Q26" s="269"/>
      <c r="R26" s="269" t="s">
        <v>37</v>
      </c>
      <c r="S26" s="269"/>
      <c r="T26" s="278" t="s">
        <v>37</v>
      </c>
      <c r="U26" s="256">
        <f>減価償却費計算シート!M21</f>
        <v>0</v>
      </c>
      <c r="V26" s="109" t="s">
        <v>37</v>
      </c>
      <c r="W26" s="257"/>
      <c r="X26" s="28" t="s">
        <v>37</v>
      </c>
      <c r="Y26" s="269"/>
      <c r="Z26" s="269" t="s">
        <v>37</v>
      </c>
      <c r="AA26" s="269"/>
      <c r="AB26" s="269" t="s">
        <v>37</v>
      </c>
      <c r="AC26" s="269"/>
      <c r="AD26" s="278" t="s">
        <v>37</v>
      </c>
      <c r="AE26" s="256">
        <f>減価償却費計算シート!N21</f>
        <v>0</v>
      </c>
      <c r="AF26" s="109" t="s">
        <v>37</v>
      </c>
      <c r="AG26" s="257"/>
      <c r="AH26" s="28" t="s">
        <v>37</v>
      </c>
      <c r="AI26" s="269"/>
      <c r="AJ26" s="269" t="s">
        <v>37</v>
      </c>
      <c r="AK26" s="269"/>
      <c r="AL26" s="269" t="s">
        <v>37</v>
      </c>
      <c r="AM26" s="269"/>
      <c r="AN26" s="278" t="s">
        <v>37</v>
      </c>
      <c r="AO26" s="256">
        <f>減価償却費計算シート!O21</f>
        <v>0</v>
      </c>
      <c r="AP26" s="109" t="s">
        <v>37</v>
      </c>
      <c r="AQ26" s="257"/>
      <c r="AR26" s="28" t="s">
        <v>37</v>
      </c>
      <c r="AS26" s="269"/>
      <c r="AT26" s="269" t="s">
        <v>37</v>
      </c>
      <c r="AU26" s="269"/>
      <c r="AV26" s="269" t="s">
        <v>37</v>
      </c>
      <c r="AW26" s="269"/>
      <c r="AX26" s="278" t="s">
        <v>37</v>
      </c>
      <c r="AY26" s="256">
        <f>減価償却費計算シート!P21</f>
        <v>0</v>
      </c>
      <c r="AZ26" s="109" t="s">
        <v>37</v>
      </c>
      <c r="BA26" s="257"/>
      <c r="BB26" s="28" t="s">
        <v>37</v>
      </c>
      <c r="BC26" s="269"/>
      <c r="BD26" s="269" t="s">
        <v>37</v>
      </c>
      <c r="BE26" s="269"/>
      <c r="BF26" s="269" t="s">
        <v>37</v>
      </c>
      <c r="BG26" s="269"/>
      <c r="BH26" s="278" t="s">
        <v>37</v>
      </c>
      <c r="BI26" s="256">
        <f>減価償却費計算シート!Q21</f>
        <v>0</v>
      </c>
      <c r="BJ26" s="109" t="s">
        <v>37</v>
      </c>
    </row>
    <row r="27" spans="1:62" ht="18" customHeight="1" x14ac:dyDescent="0.2">
      <c r="A27" s="366"/>
      <c r="B27" s="7" t="s">
        <v>24</v>
      </c>
      <c r="C27" s="95"/>
      <c r="D27" s="28" t="s">
        <v>37</v>
      </c>
      <c r="E27" s="269"/>
      <c r="F27" s="269" t="s">
        <v>37</v>
      </c>
      <c r="G27" s="269"/>
      <c r="H27" s="269" t="s">
        <v>37</v>
      </c>
      <c r="I27" s="28"/>
      <c r="J27" s="105" t="s">
        <v>37</v>
      </c>
      <c r="K27" s="28">
        <f t="shared" si="0"/>
        <v>0</v>
      </c>
      <c r="L27" s="109" t="s">
        <v>37</v>
      </c>
      <c r="M27" s="95"/>
      <c r="N27" s="28" t="s">
        <v>37</v>
      </c>
      <c r="O27" s="269"/>
      <c r="P27" s="269" t="s">
        <v>37</v>
      </c>
      <c r="Q27" s="269"/>
      <c r="R27" s="269" t="s">
        <v>37</v>
      </c>
      <c r="S27" s="269"/>
      <c r="T27" s="278" t="s">
        <v>37</v>
      </c>
      <c r="U27" s="28">
        <f t="shared" ref="U27:U29" si="6">+M27+O27+Q27+S27</f>
        <v>0</v>
      </c>
      <c r="V27" s="109" t="s">
        <v>37</v>
      </c>
      <c r="W27" s="95"/>
      <c r="X27" s="28" t="s">
        <v>37</v>
      </c>
      <c r="Y27" s="269"/>
      <c r="Z27" s="269" t="s">
        <v>37</v>
      </c>
      <c r="AA27" s="269"/>
      <c r="AB27" s="269" t="s">
        <v>37</v>
      </c>
      <c r="AC27" s="269"/>
      <c r="AD27" s="278" t="s">
        <v>37</v>
      </c>
      <c r="AE27" s="28">
        <f t="shared" ref="AE27:AE29" si="7">+W27+Y27+AA27+AC27</f>
        <v>0</v>
      </c>
      <c r="AF27" s="109" t="s">
        <v>37</v>
      </c>
      <c r="AG27" s="95"/>
      <c r="AH27" s="28" t="s">
        <v>37</v>
      </c>
      <c r="AI27" s="269"/>
      <c r="AJ27" s="269" t="s">
        <v>37</v>
      </c>
      <c r="AK27" s="269"/>
      <c r="AL27" s="269" t="s">
        <v>37</v>
      </c>
      <c r="AM27" s="269"/>
      <c r="AN27" s="278" t="s">
        <v>37</v>
      </c>
      <c r="AO27" s="28">
        <f t="shared" ref="AO27:AO29" si="8">+AG27+AI27+AK27+AM27</f>
        <v>0</v>
      </c>
      <c r="AP27" s="109" t="s">
        <v>37</v>
      </c>
      <c r="AQ27" s="95"/>
      <c r="AR27" s="28" t="s">
        <v>37</v>
      </c>
      <c r="AS27" s="269"/>
      <c r="AT27" s="269" t="s">
        <v>37</v>
      </c>
      <c r="AU27" s="269"/>
      <c r="AV27" s="269" t="s">
        <v>37</v>
      </c>
      <c r="AW27" s="269"/>
      <c r="AX27" s="278" t="s">
        <v>37</v>
      </c>
      <c r="AY27" s="28">
        <f t="shared" ref="AY27:AY29" si="9">+AQ27+AS27+AU27+AW27</f>
        <v>0</v>
      </c>
      <c r="AZ27" s="109" t="s">
        <v>37</v>
      </c>
      <c r="BA27" s="95"/>
      <c r="BB27" s="28" t="s">
        <v>37</v>
      </c>
      <c r="BC27" s="269"/>
      <c r="BD27" s="269" t="s">
        <v>37</v>
      </c>
      <c r="BE27" s="269"/>
      <c r="BF27" s="269" t="s">
        <v>37</v>
      </c>
      <c r="BG27" s="269"/>
      <c r="BH27" s="278" t="s">
        <v>37</v>
      </c>
      <c r="BI27" s="28">
        <f t="shared" ref="BI27:BI29" si="10">+BA27+BC27+BE27+BG27</f>
        <v>0</v>
      </c>
      <c r="BJ27" s="109" t="s">
        <v>37</v>
      </c>
    </row>
    <row r="28" spans="1:62" ht="18" customHeight="1" x14ac:dyDescent="0.2">
      <c r="A28" s="366"/>
      <c r="B28" s="7" t="s">
        <v>55</v>
      </c>
      <c r="C28" s="95"/>
      <c r="D28" s="28" t="s">
        <v>37</v>
      </c>
      <c r="E28" s="269"/>
      <c r="F28" s="269" t="s">
        <v>37</v>
      </c>
      <c r="G28" s="269"/>
      <c r="H28" s="269" t="s">
        <v>37</v>
      </c>
      <c r="I28" s="28"/>
      <c r="J28" s="105" t="s">
        <v>37</v>
      </c>
      <c r="K28" s="28">
        <f>+C28+E28+G28+I28</f>
        <v>0</v>
      </c>
      <c r="L28" s="109" t="s">
        <v>37</v>
      </c>
      <c r="M28" s="95"/>
      <c r="N28" s="28" t="s">
        <v>37</v>
      </c>
      <c r="O28" s="269"/>
      <c r="P28" s="269" t="s">
        <v>37</v>
      </c>
      <c r="Q28" s="269"/>
      <c r="R28" s="269" t="s">
        <v>37</v>
      </c>
      <c r="S28" s="269"/>
      <c r="T28" s="278" t="s">
        <v>37</v>
      </c>
      <c r="U28" s="28">
        <f>+M28+O28+Q28+S28</f>
        <v>0</v>
      </c>
      <c r="V28" s="109" t="s">
        <v>37</v>
      </c>
      <c r="W28" s="95"/>
      <c r="X28" s="28" t="s">
        <v>37</v>
      </c>
      <c r="Y28" s="269"/>
      <c r="Z28" s="269" t="s">
        <v>37</v>
      </c>
      <c r="AA28" s="269"/>
      <c r="AB28" s="269" t="s">
        <v>37</v>
      </c>
      <c r="AC28" s="269"/>
      <c r="AD28" s="278" t="s">
        <v>37</v>
      </c>
      <c r="AE28" s="28">
        <f>+W28+Y28+AA28+AC28</f>
        <v>0</v>
      </c>
      <c r="AF28" s="109" t="s">
        <v>37</v>
      </c>
      <c r="AG28" s="95"/>
      <c r="AH28" s="28" t="s">
        <v>37</v>
      </c>
      <c r="AI28" s="269"/>
      <c r="AJ28" s="269" t="s">
        <v>37</v>
      </c>
      <c r="AK28" s="269"/>
      <c r="AL28" s="269" t="s">
        <v>37</v>
      </c>
      <c r="AM28" s="269"/>
      <c r="AN28" s="278" t="s">
        <v>37</v>
      </c>
      <c r="AO28" s="28">
        <f>+AG28+AI28+AK28+AM28</f>
        <v>0</v>
      </c>
      <c r="AP28" s="109" t="s">
        <v>37</v>
      </c>
      <c r="AQ28" s="95"/>
      <c r="AR28" s="28" t="s">
        <v>37</v>
      </c>
      <c r="AS28" s="269"/>
      <c r="AT28" s="269" t="s">
        <v>37</v>
      </c>
      <c r="AU28" s="269"/>
      <c r="AV28" s="269" t="s">
        <v>37</v>
      </c>
      <c r="AW28" s="269"/>
      <c r="AX28" s="278" t="s">
        <v>37</v>
      </c>
      <c r="AY28" s="28">
        <f>+AQ28+AS28+AU28+AW28</f>
        <v>0</v>
      </c>
      <c r="AZ28" s="109" t="s">
        <v>37</v>
      </c>
      <c r="BA28" s="95"/>
      <c r="BB28" s="28" t="s">
        <v>37</v>
      </c>
      <c r="BC28" s="269"/>
      <c r="BD28" s="269" t="s">
        <v>37</v>
      </c>
      <c r="BE28" s="269"/>
      <c r="BF28" s="269" t="s">
        <v>37</v>
      </c>
      <c r="BG28" s="269"/>
      <c r="BH28" s="278" t="s">
        <v>37</v>
      </c>
      <c r="BI28" s="28">
        <f>+BA28+BC28+BE28+BG28</f>
        <v>0</v>
      </c>
      <c r="BJ28" s="109" t="s">
        <v>37</v>
      </c>
    </row>
    <row r="29" spans="1:62" ht="18" customHeight="1" x14ac:dyDescent="0.2">
      <c r="A29" s="366"/>
      <c r="B29" s="182" t="s">
        <v>158</v>
      </c>
      <c r="C29" s="95"/>
      <c r="D29" s="28" t="s">
        <v>37</v>
      </c>
      <c r="E29" s="269"/>
      <c r="F29" s="269" t="s">
        <v>37</v>
      </c>
      <c r="G29" s="269"/>
      <c r="H29" s="269" t="s">
        <v>37</v>
      </c>
      <c r="I29" s="28"/>
      <c r="J29" s="105" t="s">
        <v>37</v>
      </c>
      <c r="K29" s="28">
        <f t="shared" si="0"/>
        <v>0</v>
      </c>
      <c r="L29" s="109" t="s">
        <v>37</v>
      </c>
      <c r="M29" s="95"/>
      <c r="N29" s="28" t="s">
        <v>37</v>
      </c>
      <c r="O29" s="269"/>
      <c r="P29" s="269" t="s">
        <v>37</v>
      </c>
      <c r="Q29" s="269"/>
      <c r="R29" s="269" t="s">
        <v>37</v>
      </c>
      <c r="S29" s="269"/>
      <c r="T29" s="278" t="s">
        <v>37</v>
      </c>
      <c r="U29" s="28">
        <f t="shared" si="6"/>
        <v>0</v>
      </c>
      <c r="V29" s="109" t="s">
        <v>37</v>
      </c>
      <c r="W29" s="95"/>
      <c r="X29" s="28" t="s">
        <v>37</v>
      </c>
      <c r="Y29" s="269"/>
      <c r="Z29" s="269" t="s">
        <v>37</v>
      </c>
      <c r="AA29" s="269"/>
      <c r="AB29" s="269" t="s">
        <v>37</v>
      </c>
      <c r="AC29" s="269"/>
      <c r="AD29" s="278" t="s">
        <v>37</v>
      </c>
      <c r="AE29" s="28">
        <f t="shared" si="7"/>
        <v>0</v>
      </c>
      <c r="AF29" s="109" t="s">
        <v>37</v>
      </c>
      <c r="AG29" s="95"/>
      <c r="AH29" s="28" t="s">
        <v>37</v>
      </c>
      <c r="AI29" s="269"/>
      <c r="AJ29" s="269" t="s">
        <v>37</v>
      </c>
      <c r="AK29" s="269"/>
      <c r="AL29" s="269" t="s">
        <v>37</v>
      </c>
      <c r="AM29" s="269"/>
      <c r="AN29" s="278" t="s">
        <v>37</v>
      </c>
      <c r="AO29" s="28">
        <f t="shared" si="8"/>
        <v>0</v>
      </c>
      <c r="AP29" s="109" t="s">
        <v>37</v>
      </c>
      <c r="AQ29" s="95"/>
      <c r="AR29" s="28" t="s">
        <v>37</v>
      </c>
      <c r="AS29" s="269"/>
      <c r="AT29" s="269" t="s">
        <v>37</v>
      </c>
      <c r="AU29" s="269"/>
      <c r="AV29" s="269" t="s">
        <v>37</v>
      </c>
      <c r="AW29" s="269"/>
      <c r="AX29" s="278" t="s">
        <v>37</v>
      </c>
      <c r="AY29" s="28">
        <f t="shared" si="9"/>
        <v>0</v>
      </c>
      <c r="AZ29" s="109" t="s">
        <v>37</v>
      </c>
      <c r="BA29" s="95"/>
      <c r="BB29" s="28" t="s">
        <v>37</v>
      </c>
      <c r="BC29" s="269"/>
      <c r="BD29" s="269" t="s">
        <v>37</v>
      </c>
      <c r="BE29" s="269"/>
      <c r="BF29" s="269" t="s">
        <v>37</v>
      </c>
      <c r="BG29" s="269"/>
      <c r="BH29" s="278" t="s">
        <v>37</v>
      </c>
      <c r="BI29" s="28">
        <f t="shared" si="10"/>
        <v>0</v>
      </c>
      <c r="BJ29" s="109" t="s">
        <v>37</v>
      </c>
    </row>
    <row r="30" spans="1:62" ht="18" customHeight="1" x14ac:dyDescent="0.2">
      <c r="A30" s="366"/>
      <c r="B30" s="7" t="s">
        <v>12</v>
      </c>
      <c r="C30" s="95"/>
      <c r="D30" s="28" t="s">
        <v>37</v>
      </c>
      <c r="E30" s="269"/>
      <c r="F30" s="269" t="s">
        <v>37</v>
      </c>
      <c r="G30" s="269"/>
      <c r="H30" s="269" t="s">
        <v>37</v>
      </c>
      <c r="I30" s="28"/>
      <c r="J30" s="105" t="s">
        <v>37</v>
      </c>
      <c r="K30" s="28">
        <f>+C30+E30+G30+I30</f>
        <v>0</v>
      </c>
      <c r="L30" s="109" t="s">
        <v>37</v>
      </c>
      <c r="M30" s="95"/>
      <c r="N30" s="28" t="s">
        <v>37</v>
      </c>
      <c r="O30" s="269"/>
      <c r="P30" s="269" t="s">
        <v>37</v>
      </c>
      <c r="Q30" s="269"/>
      <c r="R30" s="269" t="s">
        <v>37</v>
      </c>
      <c r="S30" s="269"/>
      <c r="T30" s="278" t="s">
        <v>37</v>
      </c>
      <c r="U30" s="28">
        <f>+M30+O30+Q30+S30</f>
        <v>0</v>
      </c>
      <c r="V30" s="109" t="s">
        <v>37</v>
      </c>
      <c r="W30" s="95"/>
      <c r="X30" s="28" t="s">
        <v>37</v>
      </c>
      <c r="Y30" s="269"/>
      <c r="Z30" s="269" t="s">
        <v>37</v>
      </c>
      <c r="AA30" s="269"/>
      <c r="AB30" s="269" t="s">
        <v>37</v>
      </c>
      <c r="AC30" s="269"/>
      <c r="AD30" s="278" t="s">
        <v>37</v>
      </c>
      <c r="AE30" s="28">
        <f>+W30+Y30+AA30+AC30</f>
        <v>0</v>
      </c>
      <c r="AF30" s="109" t="s">
        <v>37</v>
      </c>
      <c r="AG30" s="95"/>
      <c r="AH30" s="28" t="s">
        <v>37</v>
      </c>
      <c r="AI30" s="269"/>
      <c r="AJ30" s="269" t="s">
        <v>37</v>
      </c>
      <c r="AK30" s="269"/>
      <c r="AL30" s="269" t="s">
        <v>37</v>
      </c>
      <c r="AM30" s="269"/>
      <c r="AN30" s="278" t="s">
        <v>37</v>
      </c>
      <c r="AO30" s="28">
        <f>+AG30+AI30+AK30+AM30</f>
        <v>0</v>
      </c>
      <c r="AP30" s="109" t="s">
        <v>37</v>
      </c>
      <c r="AQ30" s="95"/>
      <c r="AR30" s="28" t="s">
        <v>37</v>
      </c>
      <c r="AS30" s="269"/>
      <c r="AT30" s="269" t="s">
        <v>37</v>
      </c>
      <c r="AU30" s="269"/>
      <c r="AV30" s="269" t="s">
        <v>37</v>
      </c>
      <c r="AW30" s="269"/>
      <c r="AX30" s="278" t="s">
        <v>37</v>
      </c>
      <c r="AY30" s="28">
        <f>+AQ30+AS30+AU30+AW30</f>
        <v>0</v>
      </c>
      <c r="AZ30" s="109" t="s">
        <v>37</v>
      </c>
      <c r="BA30" s="95"/>
      <c r="BB30" s="28" t="s">
        <v>37</v>
      </c>
      <c r="BC30" s="269"/>
      <c r="BD30" s="269" t="s">
        <v>37</v>
      </c>
      <c r="BE30" s="269"/>
      <c r="BF30" s="269" t="s">
        <v>37</v>
      </c>
      <c r="BG30" s="269"/>
      <c r="BH30" s="278" t="s">
        <v>37</v>
      </c>
      <c r="BI30" s="28">
        <f>+BA30+BC30+BE30+BG30</f>
        <v>0</v>
      </c>
      <c r="BJ30" s="109" t="s">
        <v>37</v>
      </c>
    </row>
    <row r="31" spans="1:62" ht="18" customHeight="1" thickBot="1" x14ac:dyDescent="0.25">
      <c r="A31" s="366"/>
      <c r="B31" s="12" t="s">
        <v>43</v>
      </c>
      <c r="C31" s="19">
        <f>SUM(C11:C30)-C27</f>
        <v>0</v>
      </c>
      <c r="D31" s="29" t="s">
        <v>37</v>
      </c>
      <c r="E31" s="274">
        <f>SUM(E11:E30)-E27</f>
        <v>0</v>
      </c>
      <c r="F31" s="274" t="s">
        <v>37</v>
      </c>
      <c r="G31" s="274">
        <f>SUM(G11:G30)-G27</f>
        <v>0</v>
      </c>
      <c r="H31" s="274" t="s">
        <v>37</v>
      </c>
      <c r="I31" s="29">
        <f>SUM(I11:I30)-I27</f>
        <v>0</v>
      </c>
      <c r="J31" s="186" t="s">
        <v>37</v>
      </c>
      <c r="K31" s="29">
        <f>SUM(K11:K30)-K27</f>
        <v>0</v>
      </c>
      <c r="L31" s="114" t="s">
        <v>37</v>
      </c>
      <c r="M31" s="19">
        <f>SUM(M11:M30)-M27</f>
        <v>0</v>
      </c>
      <c r="N31" s="29" t="s">
        <v>37</v>
      </c>
      <c r="O31" s="274">
        <f>SUM(O11:O30)-O27</f>
        <v>0</v>
      </c>
      <c r="P31" s="274" t="s">
        <v>37</v>
      </c>
      <c r="Q31" s="274">
        <f>SUM(Q11:Q30)-Q27</f>
        <v>0</v>
      </c>
      <c r="R31" s="274" t="s">
        <v>37</v>
      </c>
      <c r="S31" s="29">
        <f>SUM(S11:S30)-S27</f>
        <v>0</v>
      </c>
      <c r="T31" s="186" t="s">
        <v>37</v>
      </c>
      <c r="U31" s="29">
        <f>SUM(U11:U30)-U27</f>
        <v>0</v>
      </c>
      <c r="V31" s="114" t="s">
        <v>37</v>
      </c>
      <c r="W31" s="19">
        <f>SUM(W11:W30)-W27</f>
        <v>0</v>
      </c>
      <c r="X31" s="29" t="s">
        <v>37</v>
      </c>
      <c r="Y31" s="274">
        <f>SUM(Y11:Y30)-Y27</f>
        <v>0</v>
      </c>
      <c r="Z31" s="274" t="s">
        <v>37</v>
      </c>
      <c r="AA31" s="274">
        <f>SUM(AA11:AA30)-AA27</f>
        <v>0</v>
      </c>
      <c r="AB31" s="274" t="s">
        <v>37</v>
      </c>
      <c r="AC31" s="29">
        <f>SUM(AC11:AC30)-AC27</f>
        <v>0</v>
      </c>
      <c r="AD31" s="186" t="s">
        <v>37</v>
      </c>
      <c r="AE31" s="29">
        <f>SUM(AE11:AE30)-AE27</f>
        <v>0</v>
      </c>
      <c r="AF31" s="114" t="s">
        <v>37</v>
      </c>
      <c r="AG31" s="19">
        <f>SUM(AG11:AG30)-AG27</f>
        <v>0</v>
      </c>
      <c r="AH31" s="29" t="s">
        <v>37</v>
      </c>
      <c r="AI31" s="274">
        <f>SUM(AI11:AI30)-AI27</f>
        <v>0</v>
      </c>
      <c r="AJ31" s="274" t="s">
        <v>37</v>
      </c>
      <c r="AK31" s="274">
        <f>SUM(AK11:AK30)-AK27</f>
        <v>0</v>
      </c>
      <c r="AL31" s="274" t="s">
        <v>37</v>
      </c>
      <c r="AM31" s="29">
        <f>SUM(AM11:AM30)-AM27</f>
        <v>0</v>
      </c>
      <c r="AN31" s="186" t="s">
        <v>37</v>
      </c>
      <c r="AO31" s="29">
        <f>SUM(AO11:AO30)-AO27</f>
        <v>0</v>
      </c>
      <c r="AP31" s="114" t="s">
        <v>37</v>
      </c>
      <c r="AQ31" s="19">
        <f>SUM(AQ11:AQ30)-AQ27</f>
        <v>0</v>
      </c>
      <c r="AR31" s="29" t="s">
        <v>37</v>
      </c>
      <c r="AS31" s="274">
        <f>SUM(AS11:AS30)-AS27</f>
        <v>0</v>
      </c>
      <c r="AT31" s="274" t="s">
        <v>37</v>
      </c>
      <c r="AU31" s="274">
        <f>SUM(AU11:AU30)-AU27</f>
        <v>0</v>
      </c>
      <c r="AV31" s="274" t="s">
        <v>37</v>
      </c>
      <c r="AW31" s="29">
        <f>SUM(AW11:AW30)-AW27</f>
        <v>0</v>
      </c>
      <c r="AX31" s="186" t="s">
        <v>37</v>
      </c>
      <c r="AY31" s="29">
        <f>SUM(AY11:AY30)-AY27</f>
        <v>0</v>
      </c>
      <c r="AZ31" s="114" t="s">
        <v>37</v>
      </c>
      <c r="BA31" s="19">
        <f>SUM(BA11:BA30)-BA27</f>
        <v>0</v>
      </c>
      <c r="BB31" s="29" t="s">
        <v>37</v>
      </c>
      <c r="BC31" s="274">
        <f>SUM(BC11:BC30)-BC27</f>
        <v>0</v>
      </c>
      <c r="BD31" s="274" t="s">
        <v>37</v>
      </c>
      <c r="BE31" s="274">
        <f>SUM(BE11:BE30)-BE27</f>
        <v>0</v>
      </c>
      <c r="BF31" s="274" t="s">
        <v>37</v>
      </c>
      <c r="BG31" s="29">
        <f>SUM(BG11:BG30)-BG27</f>
        <v>0</v>
      </c>
      <c r="BH31" s="186" t="s">
        <v>37</v>
      </c>
      <c r="BI31" s="29">
        <f>SUM(BI11:BI30)-BI27</f>
        <v>0</v>
      </c>
      <c r="BJ31" s="114" t="s">
        <v>37</v>
      </c>
    </row>
    <row r="32" spans="1:62" ht="25" customHeight="1" thickTop="1" x14ac:dyDescent="0.2">
      <c r="A32" s="369" t="s">
        <v>34</v>
      </c>
      <c r="B32" s="370"/>
      <c r="C32" s="96">
        <f>+C10-C31</f>
        <v>0</v>
      </c>
      <c r="D32" s="30" t="s">
        <v>37</v>
      </c>
      <c r="E32" s="285">
        <f>+E10-E31</f>
        <v>0</v>
      </c>
      <c r="F32" s="42" t="s">
        <v>37</v>
      </c>
      <c r="G32" s="285">
        <f>+G10-G31</f>
        <v>0</v>
      </c>
      <c r="H32" s="42" t="s">
        <v>37</v>
      </c>
      <c r="I32" s="285">
        <f>+I10-I31</f>
        <v>0</v>
      </c>
      <c r="J32" s="42" t="s">
        <v>37</v>
      </c>
      <c r="K32" s="284">
        <f>+K10-K31</f>
        <v>0</v>
      </c>
      <c r="L32" s="115" t="s">
        <v>37</v>
      </c>
      <c r="M32" s="96">
        <f t="shared" ref="M32" si="11">+M10-M31</f>
        <v>0</v>
      </c>
      <c r="N32" s="30" t="s">
        <v>37</v>
      </c>
      <c r="O32" s="285">
        <f t="shared" ref="O32" si="12">+O10-O31</f>
        <v>0</v>
      </c>
      <c r="P32" s="42" t="s">
        <v>37</v>
      </c>
      <c r="Q32" s="285">
        <f t="shared" ref="Q32" si="13">+Q10-Q31</f>
        <v>0</v>
      </c>
      <c r="R32" s="42" t="s">
        <v>37</v>
      </c>
      <c r="S32" s="285">
        <f t="shared" ref="S32" si="14">+S10-S31</f>
        <v>0</v>
      </c>
      <c r="T32" s="42" t="s">
        <v>37</v>
      </c>
      <c r="U32" s="284">
        <f t="shared" ref="U32" si="15">+U10-U31</f>
        <v>0</v>
      </c>
      <c r="V32" s="115" t="s">
        <v>37</v>
      </c>
      <c r="W32" s="96">
        <f t="shared" ref="W32" si="16">+W10-W31</f>
        <v>0</v>
      </c>
      <c r="X32" s="30" t="s">
        <v>37</v>
      </c>
      <c r="Y32" s="285">
        <f t="shared" ref="Y32" si="17">+Y10-Y31</f>
        <v>0</v>
      </c>
      <c r="Z32" s="42" t="s">
        <v>37</v>
      </c>
      <c r="AA32" s="285">
        <f t="shared" ref="AA32" si="18">+AA10-AA31</f>
        <v>0</v>
      </c>
      <c r="AB32" s="42" t="s">
        <v>37</v>
      </c>
      <c r="AC32" s="285">
        <f t="shared" ref="AC32" si="19">+AC10-AC31</f>
        <v>0</v>
      </c>
      <c r="AD32" s="42" t="s">
        <v>37</v>
      </c>
      <c r="AE32" s="284">
        <f t="shared" ref="AE32" si="20">+AE10-AE31</f>
        <v>0</v>
      </c>
      <c r="AF32" s="115" t="s">
        <v>37</v>
      </c>
      <c r="AG32" s="96">
        <f t="shared" ref="AG32" si="21">+AG10-AG31</f>
        <v>0</v>
      </c>
      <c r="AH32" s="30" t="s">
        <v>37</v>
      </c>
      <c r="AI32" s="285">
        <f t="shared" ref="AI32" si="22">+AI10-AI31</f>
        <v>0</v>
      </c>
      <c r="AJ32" s="42" t="s">
        <v>37</v>
      </c>
      <c r="AK32" s="285">
        <f t="shared" ref="AK32" si="23">+AK10-AK31</f>
        <v>0</v>
      </c>
      <c r="AL32" s="42" t="s">
        <v>37</v>
      </c>
      <c r="AM32" s="285">
        <f t="shared" ref="AM32" si="24">+AM10-AM31</f>
        <v>0</v>
      </c>
      <c r="AN32" s="42" t="s">
        <v>37</v>
      </c>
      <c r="AO32" s="284">
        <f t="shared" ref="AO32" si="25">+AO10-AO31</f>
        <v>0</v>
      </c>
      <c r="AP32" s="115" t="s">
        <v>37</v>
      </c>
      <c r="AQ32" s="96">
        <f t="shared" ref="AQ32" si="26">+AQ10-AQ31</f>
        <v>0</v>
      </c>
      <c r="AR32" s="30" t="s">
        <v>37</v>
      </c>
      <c r="AS32" s="285">
        <f t="shared" ref="AS32" si="27">+AS10-AS31</f>
        <v>0</v>
      </c>
      <c r="AT32" s="42" t="s">
        <v>37</v>
      </c>
      <c r="AU32" s="285">
        <f t="shared" ref="AU32" si="28">+AU10-AU31</f>
        <v>0</v>
      </c>
      <c r="AV32" s="42" t="s">
        <v>37</v>
      </c>
      <c r="AW32" s="285">
        <f t="shared" ref="AW32" si="29">+AW10-AW31</f>
        <v>0</v>
      </c>
      <c r="AX32" s="42" t="s">
        <v>37</v>
      </c>
      <c r="AY32" s="284">
        <f t="shared" ref="AY32" si="30">+AY10-AY31</f>
        <v>0</v>
      </c>
      <c r="AZ32" s="115" t="s">
        <v>37</v>
      </c>
      <c r="BA32" s="96">
        <f t="shared" ref="BA32" si="31">+BA10-BA31</f>
        <v>0</v>
      </c>
      <c r="BB32" s="30" t="s">
        <v>37</v>
      </c>
      <c r="BC32" s="285">
        <f t="shared" ref="BC32" si="32">+BC10-BC31</f>
        <v>0</v>
      </c>
      <c r="BD32" s="42" t="s">
        <v>37</v>
      </c>
      <c r="BE32" s="285">
        <f t="shared" ref="BE32" si="33">+BE10-BE31</f>
        <v>0</v>
      </c>
      <c r="BF32" s="42" t="s">
        <v>37</v>
      </c>
      <c r="BG32" s="285">
        <f t="shared" ref="BG32" si="34">+BG10-BG31</f>
        <v>0</v>
      </c>
      <c r="BH32" s="42" t="s">
        <v>37</v>
      </c>
      <c r="BI32" s="284">
        <f t="shared" ref="BI32" si="35">+BI10-BI31</f>
        <v>0</v>
      </c>
      <c r="BJ32" s="115" t="s">
        <v>37</v>
      </c>
    </row>
    <row r="33" spans="1:62" ht="25" customHeight="1" thickBot="1" x14ac:dyDescent="0.25">
      <c r="A33" s="371" t="s">
        <v>36</v>
      </c>
      <c r="B33" s="372"/>
      <c r="C33" s="97" t="e">
        <f>+C32/C10*100</f>
        <v>#DIV/0!</v>
      </c>
      <c r="D33" s="31" t="s">
        <v>2</v>
      </c>
      <c r="E33" s="275" t="e">
        <f>+E32/E10*100</f>
        <v>#DIV/0!</v>
      </c>
      <c r="F33" s="275" t="s">
        <v>2</v>
      </c>
      <c r="G33" s="275" t="e">
        <f>+G32/G10*100</f>
        <v>#DIV/0!</v>
      </c>
      <c r="H33" s="275" t="s">
        <v>2</v>
      </c>
      <c r="I33" s="98" t="e">
        <f>+I32/I10*100</f>
        <v>#DIV/0!</v>
      </c>
      <c r="J33" s="106" t="s">
        <v>2</v>
      </c>
      <c r="K33" s="104" t="e">
        <f>+K32/K10*100</f>
        <v>#DIV/0!</v>
      </c>
      <c r="L33" s="116" t="s">
        <v>2</v>
      </c>
      <c r="M33" s="97" t="e">
        <f>+M32/M10*100</f>
        <v>#DIV/0!</v>
      </c>
      <c r="N33" s="31" t="s">
        <v>2</v>
      </c>
      <c r="O33" s="31" t="e">
        <f>+O32/O10*100</f>
        <v>#DIV/0!</v>
      </c>
      <c r="P33" s="275" t="s">
        <v>2</v>
      </c>
      <c r="Q33" s="275" t="e">
        <f>+Q32/Q10*100</f>
        <v>#DIV/0!</v>
      </c>
      <c r="R33" s="275" t="s">
        <v>2</v>
      </c>
      <c r="S33" s="275" t="e">
        <f>+S32/S10*100</f>
        <v>#DIV/0!</v>
      </c>
      <c r="T33" s="283" t="s">
        <v>2</v>
      </c>
      <c r="U33" s="104" t="e">
        <f>+U32/U10*100</f>
        <v>#DIV/0!</v>
      </c>
      <c r="V33" s="116" t="s">
        <v>2</v>
      </c>
      <c r="W33" s="97" t="e">
        <f>+W32/W10*100</f>
        <v>#DIV/0!</v>
      </c>
      <c r="X33" s="31" t="s">
        <v>2</v>
      </c>
      <c r="Y33" s="275" t="e">
        <f>+Y32/Y10*100</f>
        <v>#DIV/0!</v>
      </c>
      <c r="Z33" s="275" t="s">
        <v>2</v>
      </c>
      <c r="AA33" s="275" t="e">
        <f>+AA32/AA10*100</f>
        <v>#DIV/0!</v>
      </c>
      <c r="AB33" s="275" t="s">
        <v>2</v>
      </c>
      <c r="AC33" s="275" t="e">
        <f>+AC32/AC10*100</f>
        <v>#DIV/0!</v>
      </c>
      <c r="AD33" s="283" t="s">
        <v>2</v>
      </c>
      <c r="AE33" s="104" t="e">
        <f>+AE32/AE10*100</f>
        <v>#DIV/0!</v>
      </c>
      <c r="AF33" s="116" t="s">
        <v>2</v>
      </c>
      <c r="AG33" s="97" t="e">
        <f>+AG32/AG10*100</f>
        <v>#DIV/0!</v>
      </c>
      <c r="AH33" s="31" t="s">
        <v>2</v>
      </c>
      <c r="AI33" s="275" t="e">
        <f>+AI32/AI10*100</f>
        <v>#DIV/0!</v>
      </c>
      <c r="AJ33" s="275" t="s">
        <v>2</v>
      </c>
      <c r="AK33" s="275" t="e">
        <f>+AK32/AK10*100</f>
        <v>#DIV/0!</v>
      </c>
      <c r="AL33" s="275" t="s">
        <v>2</v>
      </c>
      <c r="AM33" s="275" t="e">
        <f>+AM32/AM10*100</f>
        <v>#DIV/0!</v>
      </c>
      <c r="AN33" s="283" t="s">
        <v>2</v>
      </c>
      <c r="AO33" s="104" t="e">
        <f>+AO32/AO10*100</f>
        <v>#DIV/0!</v>
      </c>
      <c r="AP33" s="116" t="s">
        <v>2</v>
      </c>
      <c r="AQ33" s="97" t="e">
        <f>+AQ32/AQ10*100</f>
        <v>#DIV/0!</v>
      </c>
      <c r="AR33" s="31" t="s">
        <v>2</v>
      </c>
      <c r="AS33" s="275" t="e">
        <f>+AS32/AS10*100</f>
        <v>#DIV/0!</v>
      </c>
      <c r="AT33" s="275" t="s">
        <v>2</v>
      </c>
      <c r="AU33" s="275" t="e">
        <f>+AU32/AU10*100</f>
        <v>#DIV/0!</v>
      </c>
      <c r="AV33" s="275" t="s">
        <v>2</v>
      </c>
      <c r="AW33" s="275" t="e">
        <f>+AW32/AW10*100</f>
        <v>#DIV/0!</v>
      </c>
      <c r="AX33" s="283" t="s">
        <v>2</v>
      </c>
      <c r="AY33" s="104" t="e">
        <f>+AY32/AY10*100</f>
        <v>#DIV/0!</v>
      </c>
      <c r="AZ33" s="116" t="s">
        <v>2</v>
      </c>
      <c r="BA33" s="97" t="e">
        <f>+BA32/BA10*100</f>
        <v>#DIV/0!</v>
      </c>
      <c r="BB33" s="31" t="s">
        <v>2</v>
      </c>
      <c r="BC33" s="275" t="e">
        <f>+BC32/BC10*100</f>
        <v>#DIV/0!</v>
      </c>
      <c r="BD33" s="275" t="s">
        <v>2</v>
      </c>
      <c r="BE33" s="275" t="e">
        <f>+BE32/BE10*100</f>
        <v>#DIV/0!</v>
      </c>
      <c r="BF33" s="275" t="s">
        <v>2</v>
      </c>
      <c r="BG33" s="275" t="e">
        <f>+BG32/BG10*100</f>
        <v>#DIV/0!</v>
      </c>
      <c r="BH33" s="283" t="s">
        <v>2</v>
      </c>
      <c r="BI33" s="104" t="e">
        <f>+BI32/BI10*100</f>
        <v>#DIV/0!</v>
      </c>
      <c r="BJ33" s="116" t="s">
        <v>2</v>
      </c>
    </row>
    <row r="34" spans="1:62" ht="25" customHeight="1" x14ac:dyDescent="0.2">
      <c r="A34" s="367" t="s">
        <v>56</v>
      </c>
      <c r="B34" s="368"/>
      <c r="C34" s="383"/>
      <c r="D34" s="384"/>
      <c r="E34" s="393"/>
      <c r="F34" s="393"/>
      <c r="G34" s="393"/>
      <c r="H34" s="393"/>
      <c r="I34" s="405"/>
      <c r="J34" s="324"/>
      <c r="K34" s="54"/>
      <c r="L34" s="60" t="s">
        <v>57</v>
      </c>
      <c r="M34" s="309"/>
      <c r="N34" s="310"/>
      <c r="O34" s="389"/>
      <c r="P34" s="389"/>
      <c r="Q34" s="389"/>
      <c r="R34" s="389"/>
      <c r="S34" s="389"/>
      <c r="T34" s="404"/>
      <c r="U34" s="54"/>
      <c r="V34" s="60" t="s">
        <v>57</v>
      </c>
      <c r="W34" s="309"/>
      <c r="X34" s="310"/>
      <c r="Y34" s="389"/>
      <c r="Z34" s="389"/>
      <c r="AA34" s="389"/>
      <c r="AB34" s="389"/>
      <c r="AC34" s="389"/>
      <c r="AD34" s="404"/>
      <c r="AE34" s="54"/>
      <c r="AF34" s="71" t="s">
        <v>57</v>
      </c>
      <c r="AG34" s="309"/>
      <c r="AH34" s="310"/>
      <c r="AI34" s="389"/>
      <c r="AJ34" s="389"/>
      <c r="AK34" s="389"/>
      <c r="AL34" s="389"/>
      <c r="AM34" s="389"/>
      <c r="AN34" s="404"/>
      <c r="AO34" s="54"/>
      <c r="AP34" s="71" t="s">
        <v>57</v>
      </c>
      <c r="AQ34" s="309"/>
      <c r="AR34" s="310"/>
      <c r="AS34" s="389"/>
      <c r="AT34" s="389"/>
      <c r="AU34" s="389"/>
      <c r="AV34" s="389"/>
      <c r="AW34" s="389"/>
      <c r="AX34" s="404"/>
      <c r="AY34" s="54"/>
      <c r="AZ34" s="62" t="s">
        <v>57</v>
      </c>
      <c r="BA34" s="309"/>
      <c r="BB34" s="310"/>
      <c r="BC34" s="389"/>
      <c r="BD34" s="389"/>
      <c r="BE34" s="389"/>
      <c r="BF34" s="389"/>
      <c r="BG34" s="389"/>
      <c r="BH34" s="404"/>
      <c r="BI34" s="54"/>
      <c r="BJ34" s="62" t="s">
        <v>57</v>
      </c>
    </row>
    <row r="35" spans="1:62" ht="25" customHeight="1" thickBot="1" x14ac:dyDescent="0.25">
      <c r="A35" s="2"/>
      <c r="B35" s="13" t="s">
        <v>61</v>
      </c>
      <c r="C35" s="325"/>
      <c r="D35" s="326"/>
      <c r="E35" s="392"/>
      <c r="F35" s="392"/>
      <c r="G35" s="392"/>
      <c r="H35" s="392"/>
      <c r="I35" s="400"/>
      <c r="J35" s="328"/>
      <c r="K35" s="55"/>
      <c r="L35" s="61" t="s">
        <v>57</v>
      </c>
      <c r="M35" s="313"/>
      <c r="N35" s="314"/>
      <c r="O35" s="390"/>
      <c r="P35" s="390"/>
      <c r="Q35" s="390"/>
      <c r="R35" s="390"/>
      <c r="S35" s="390"/>
      <c r="T35" s="403"/>
      <c r="U35" s="55"/>
      <c r="V35" s="61" t="s">
        <v>57</v>
      </c>
      <c r="W35" s="313"/>
      <c r="X35" s="314"/>
      <c r="Y35" s="390"/>
      <c r="Z35" s="390"/>
      <c r="AA35" s="390"/>
      <c r="AB35" s="390"/>
      <c r="AC35" s="390"/>
      <c r="AD35" s="403"/>
      <c r="AE35" s="55"/>
      <c r="AF35" s="72" t="s">
        <v>57</v>
      </c>
      <c r="AG35" s="313"/>
      <c r="AH35" s="314"/>
      <c r="AI35" s="390"/>
      <c r="AJ35" s="390"/>
      <c r="AK35" s="390"/>
      <c r="AL35" s="390"/>
      <c r="AM35" s="390"/>
      <c r="AN35" s="403"/>
      <c r="AO35" s="55"/>
      <c r="AP35" s="72" t="s">
        <v>57</v>
      </c>
      <c r="AQ35" s="313"/>
      <c r="AR35" s="314"/>
      <c r="AS35" s="390"/>
      <c r="AT35" s="390"/>
      <c r="AU35" s="390"/>
      <c r="AV35" s="390"/>
      <c r="AW35" s="390"/>
      <c r="AX35" s="403"/>
      <c r="AY35" s="55"/>
      <c r="AZ35" s="73" t="s">
        <v>57</v>
      </c>
      <c r="BA35" s="313"/>
      <c r="BB35" s="314"/>
      <c r="BC35" s="390"/>
      <c r="BD35" s="390"/>
      <c r="BE35" s="390"/>
      <c r="BF35" s="390"/>
      <c r="BG35" s="390"/>
      <c r="BH35" s="403"/>
      <c r="BI35" s="55"/>
      <c r="BJ35" s="73" t="s">
        <v>57</v>
      </c>
    </row>
    <row r="36" spans="1:62" ht="25" customHeight="1" x14ac:dyDescent="0.2">
      <c r="A36" s="354" t="s">
        <v>28</v>
      </c>
      <c r="B36" s="14" t="s">
        <v>26</v>
      </c>
      <c r="C36" s="321"/>
      <c r="D36" s="322"/>
      <c r="E36" s="391"/>
      <c r="F36" s="391"/>
      <c r="G36" s="391"/>
      <c r="H36" s="391"/>
      <c r="I36" s="402"/>
      <c r="J36" s="349"/>
      <c r="K36" s="54"/>
      <c r="L36" s="62" t="s">
        <v>18</v>
      </c>
      <c r="M36" s="321"/>
      <c r="N36" s="322"/>
      <c r="O36" s="391"/>
      <c r="P36" s="391"/>
      <c r="Q36" s="391"/>
      <c r="R36" s="391"/>
      <c r="S36" s="391"/>
      <c r="T36" s="401"/>
      <c r="U36" s="54"/>
      <c r="V36" s="62" t="s">
        <v>18</v>
      </c>
      <c r="W36" s="321"/>
      <c r="X36" s="322"/>
      <c r="Y36" s="391"/>
      <c r="Z36" s="391"/>
      <c r="AA36" s="391"/>
      <c r="AB36" s="391"/>
      <c r="AC36" s="391"/>
      <c r="AD36" s="401"/>
      <c r="AE36" s="54"/>
      <c r="AF36" s="62" t="s">
        <v>18</v>
      </c>
      <c r="AG36" s="321"/>
      <c r="AH36" s="322"/>
      <c r="AI36" s="391"/>
      <c r="AJ36" s="391"/>
      <c r="AK36" s="391"/>
      <c r="AL36" s="391"/>
      <c r="AM36" s="391"/>
      <c r="AN36" s="401"/>
      <c r="AO36" s="54"/>
      <c r="AP36" s="62" t="s">
        <v>18</v>
      </c>
      <c r="AQ36" s="321"/>
      <c r="AR36" s="322"/>
      <c r="AS36" s="391"/>
      <c r="AT36" s="391"/>
      <c r="AU36" s="391"/>
      <c r="AV36" s="391"/>
      <c r="AW36" s="391"/>
      <c r="AX36" s="401"/>
      <c r="AY36" s="54"/>
      <c r="AZ36" s="62" t="s">
        <v>18</v>
      </c>
      <c r="BA36" s="321"/>
      <c r="BB36" s="322"/>
      <c r="BC36" s="391"/>
      <c r="BD36" s="391"/>
      <c r="BE36" s="391"/>
      <c r="BF36" s="391"/>
      <c r="BG36" s="391"/>
      <c r="BH36" s="401"/>
      <c r="BI36" s="54"/>
      <c r="BJ36" s="62" t="s">
        <v>18</v>
      </c>
    </row>
    <row r="37" spans="1:62" ht="25" customHeight="1" x14ac:dyDescent="0.2">
      <c r="A37" s="355"/>
      <c r="B37" s="15" t="s">
        <v>62</v>
      </c>
      <c r="C37" s="325"/>
      <c r="D37" s="326"/>
      <c r="E37" s="392"/>
      <c r="F37" s="392"/>
      <c r="G37" s="392"/>
      <c r="H37" s="392"/>
      <c r="I37" s="400"/>
      <c r="J37" s="328"/>
      <c r="K37" s="28"/>
      <c r="L37" s="63" t="s">
        <v>18</v>
      </c>
      <c r="M37" s="325"/>
      <c r="N37" s="326"/>
      <c r="O37" s="392"/>
      <c r="P37" s="392"/>
      <c r="Q37" s="392"/>
      <c r="R37" s="392"/>
      <c r="S37" s="392"/>
      <c r="T37" s="397"/>
      <c r="U37" s="28"/>
      <c r="V37" s="63" t="s">
        <v>18</v>
      </c>
      <c r="W37" s="325"/>
      <c r="X37" s="326"/>
      <c r="Y37" s="392"/>
      <c r="Z37" s="392"/>
      <c r="AA37" s="392"/>
      <c r="AB37" s="392"/>
      <c r="AC37" s="392"/>
      <c r="AD37" s="397"/>
      <c r="AE37" s="28"/>
      <c r="AF37" s="63" t="s">
        <v>18</v>
      </c>
      <c r="AG37" s="325"/>
      <c r="AH37" s="326"/>
      <c r="AI37" s="392"/>
      <c r="AJ37" s="392"/>
      <c r="AK37" s="392"/>
      <c r="AL37" s="392"/>
      <c r="AM37" s="392"/>
      <c r="AN37" s="397"/>
      <c r="AO37" s="28"/>
      <c r="AP37" s="63" t="s">
        <v>18</v>
      </c>
      <c r="AQ37" s="325"/>
      <c r="AR37" s="326"/>
      <c r="AS37" s="392"/>
      <c r="AT37" s="392"/>
      <c r="AU37" s="392"/>
      <c r="AV37" s="392"/>
      <c r="AW37" s="392"/>
      <c r="AX37" s="397"/>
      <c r="AY37" s="28"/>
      <c r="AZ37" s="63" t="s">
        <v>18</v>
      </c>
      <c r="BA37" s="325"/>
      <c r="BB37" s="326"/>
      <c r="BC37" s="392"/>
      <c r="BD37" s="392"/>
      <c r="BE37" s="392"/>
      <c r="BF37" s="392"/>
      <c r="BG37" s="392"/>
      <c r="BH37" s="397"/>
      <c r="BI37" s="28"/>
      <c r="BJ37" s="63" t="s">
        <v>18</v>
      </c>
    </row>
    <row r="38" spans="1:62" ht="25" customHeight="1" x14ac:dyDescent="0.2">
      <c r="A38" s="355"/>
      <c r="B38" s="7" t="s">
        <v>14</v>
      </c>
      <c r="C38" s="325"/>
      <c r="D38" s="326"/>
      <c r="E38" s="392"/>
      <c r="F38" s="392"/>
      <c r="G38" s="392"/>
      <c r="H38" s="392"/>
      <c r="I38" s="400"/>
      <c r="J38" s="328"/>
      <c r="K38" s="28"/>
      <c r="L38" s="63" t="s">
        <v>18</v>
      </c>
      <c r="M38" s="325"/>
      <c r="N38" s="326"/>
      <c r="O38" s="392"/>
      <c r="P38" s="392"/>
      <c r="Q38" s="392"/>
      <c r="R38" s="392"/>
      <c r="S38" s="392"/>
      <c r="T38" s="397"/>
      <c r="U38" s="28"/>
      <c r="V38" s="63" t="s">
        <v>18</v>
      </c>
      <c r="W38" s="325"/>
      <c r="X38" s="326"/>
      <c r="Y38" s="392"/>
      <c r="Z38" s="392"/>
      <c r="AA38" s="392"/>
      <c r="AB38" s="392"/>
      <c r="AC38" s="392"/>
      <c r="AD38" s="397"/>
      <c r="AE38" s="28"/>
      <c r="AF38" s="63" t="s">
        <v>18</v>
      </c>
      <c r="AG38" s="325"/>
      <c r="AH38" s="326"/>
      <c r="AI38" s="392"/>
      <c r="AJ38" s="392"/>
      <c r="AK38" s="392"/>
      <c r="AL38" s="392"/>
      <c r="AM38" s="392"/>
      <c r="AN38" s="397"/>
      <c r="AO38" s="28"/>
      <c r="AP38" s="63" t="s">
        <v>18</v>
      </c>
      <c r="AQ38" s="325"/>
      <c r="AR38" s="326"/>
      <c r="AS38" s="392"/>
      <c r="AT38" s="392"/>
      <c r="AU38" s="392"/>
      <c r="AV38" s="392"/>
      <c r="AW38" s="392"/>
      <c r="AX38" s="397"/>
      <c r="AY38" s="28"/>
      <c r="AZ38" s="63" t="s">
        <v>18</v>
      </c>
      <c r="BA38" s="325"/>
      <c r="BB38" s="326"/>
      <c r="BC38" s="392"/>
      <c r="BD38" s="392"/>
      <c r="BE38" s="392"/>
      <c r="BF38" s="392"/>
      <c r="BG38" s="392"/>
      <c r="BH38" s="397"/>
      <c r="BI38" s="28"/>
      <c r="BJ38" s="63" t="s">
        <v>18</v>
      </c>
    </row>
    <row r="39" spans="1:62" ht="25" customHeight="1" thickBot="1" x14ac:dyDescent="0.25">
      <c r="A39" s="356"/>
      <c r="B39" s="16" t="s">
        <v>43</v>
      </c>
      <c r="C39" s="350"/>
      <c r="D39" s="351"/>
      <c r="E39" s="387"/>
      <c r="F39" s="387"/>
      <c r="G39" s="387"/>
      <c r="H39" s="387"/>
      <c r="I39" s="399"/>
      <c r="J39" s="353"/>
      <c r="K39" s="56">
        <f>SUM(K36:K38)</f>
        <v>0</v>
      </c>
      <c r="L39" s="64" t="s">
        <v>18</v>
      </c>
      <c r="M39" s="350"/>
      <c r="N39" s="351"/>
      <c r="O39" s="387"/>
      <c r="P39" s="387"/>
      <c r="Q39" s="387"/>
      <c r="R39" s="387"/>
      <c r="S39" s="387"/>
      <c r="T39" s="398"/>
      <c r="U39" s="56">
        <f>SUM(U36:U38)</f>
        <v>0</v>
      </c>
      <c r="V39" s="64" t="s">
        <v>18</v>
      </c>
      <c r="W39" s="350"/>
      <c r="X39" s="351"/>
      <c r="Y39" s="387"/>
      <c r="Z39" s="387"/>
      <c r="AA39" s="387"/>
      <c r="AB39" s="387"/>
      <c r="AC39" s="387"/>
      <c r="AD39" s="398"/>
      <c r="AE39" s="56">
        <f>SUM(AE36:AE38)</f>
        <v>0</v>
      </c>
      <c r="AF39" s="64" t="s">
        <v>18</v>
      </c>
      <c r="AG39" s="350"/>
      <c r="AH39" s="351"/>
      <c r="AI39" s="387"/>
      <c r="AJ39" s="387"/>
      <c r="AK39" s="387"/>
      <c r="AL39" s="387"/>
      <c r="AM39" s="387"/>
      <c r="AN39" s="398"/>
      <c r="AO39" s="56">
        <f>SUM(AO36:AO38)</f>
        <v>0</v>
      </c>
      <c r="AP39" s="64" t="s">
        <v>18</v>
      </c>
      <c r="AQ39" s="350"/>
      <c r="AR39" s="351"/>
      <c r="AS39" s="387"/>
      <c r="AT39" s="387"/>
      <c r="AU39" s="387"/>
      <c r="AV39" s="387"/>
      <c r="AW39" s="387"/>
      <c r="AX39" s="398"/>
      <c r="AY39" s="56">
        <f>SUM(AY36:AY38)</f>
        <v>0</v>
      </c>
      <c r="AZ39" s="64" t="s">
        <v>18</v>
      </c>
      <c r="BA39" s="350"/>
      <c r="BB39" s="351"/>
      <c r="BC39" s="387"/>
      <c r="BD39" s="387"/>
      <c r="BE39" s="387"/>
      <c r="BF39" s="387"/>
      <c r="BG39" s="387"/>
      <c r="BH39" s="398"/>
      <c r="BI39" s="56">
        <f>SUM(BI36:BI38)</f>
        <v>0</v>
      </c>
      <c r="BJ39" s="64" t="s">
        <v>18</v>
      </c>
    </row>
    <row r="40" spans="1:62" ht="18" customHeight="1" x14ac:dyDescent="0.2">
      <c r="A40" s="3"/>
      <c r="B40" s="3"/>
      <c r="C40" s="20"/>
      <c r="D40" s="20"/>
      <c r="E40" s="20"/>
      <c r="F40" s="20"/>
      <c r="G40" s="20"/>
      <c r="H40" s="20"/>
      <c r="I40" s="20"/>
      <c r="J40" s="20"/>
      <c r="K40" s="20"/>
      <c r="L40" s="20"/>
      <c r="M40" s="20"/>
      <c r="N40" s="20"/>
      <c r="O40" s="20"/>
      <c r="P40" s="20"/>
      <c r="Q40" s="20"/>
      <c r="R40" s="20"/>
      <c r="S40" s="20"/>
      <c r="T40" s="20"/>
      <c r="U40" s="20"/>
      <c r="V40" s="20"/>
      <c r="W40" s="20"/>
      <c r="X40" s="20"/>
      <c r="Y40" s="20"/>
      <c r="Z40" s="20"/>
      <c r="AA40" s="20"/>
      <c r="AB40" s="20"/>
      <c r="AC40" s="20"/>
      <c r="AD40" s="20"/>
      <c r="AE40" s="20"/>
      <c r="AF40" s="20"/>
      <c r="AG40" s="20"/>
      <c r="AH40" s="20"/>
      <c r="AI40" s="20"/>
      <c r="AJ40" s="20"/>
      <c r="AK40" s="20"/>
      <c r="AL40" s="20"/>
      <c r="AM40" s="20"/>
      <c r="AN40" s="20"/>
      <c r="AO40" s="20"/>
      <c r="AP40" s="20"/>
      <c r="AQ40" s="20"/>
      <c r="AR40" s="20"/>
      <c r="AS40" s="20"/>
      <c r="AT40" s="20"/>
      <c r="AU40" s="20"/>
      <c r="AV40" s="20"/>
      <c r="AW40" s="20"/>
      <c r="AX40" s="20"/>
      <c r="AY40" s="20"/>
      <c r="AZ40" s="20"/>
      <c r="BA40" s="20"/>
      <c r="BB40" s="20"/>
      <c r="BC40" s="20"/>
      <c r="BD40" s="20"/>
      <c r="BE40" s="20"/>
      <c r="BF40" s="20"/>
      <c r="BG40" s="20"/>
      <c r="BH40" s="20"/>
      <c r="BI40" s="20"/>
      <c r="BJ40" s="20"/>
    </row>
    <row r="41" spans="1:62" ht="6" customHeight="1" x14ac:dyDescent="0.2">
      <c r="A41" s="3"/>
      <c r="B41" s="3"/>
      <c r="C41" s="20"/>
      <c r="D41" s="20"/>
      <c r="E41" s="20"/>
      <c r="F41" s="20"/>
      <c r="G41" s="20"/>
      <c r="H41" s="20"/>
      <c r="I41" s="20"/>
      <c r="J41" s="20"/>
      <c r="K41" s="20"/>
      <c r="L41" s="20"/>
      <c r="M41" s="20"/>
      <c r="N41" s="20"/>
      <c r="O41" s="20"/>
      <c r="P41" s="20"/>
      <c r="Q41" s="20"/>
      <c r="R41" s="20"/>
      <c r="S41" s="20"/>
      <c r="T41" s="20"/>
      <c r="U41" s="20"/>
      <c r="V41" s="20"/>
      <c r="W41" s="20"/>
      <c r="X41" s="20"/>
      <c r="Y41" s="20"/>
      <c r="Z41" s="20"/>
      <c r="AA41" s="20"/>
      <c r="AB41" s="20"/>
      <c r="AC41" s="20"/>
      <c r="AD41" s="20"/>
      <c r="AE41" s="20"/>
      <c r="AF41" s="20"/>
      <c r="AG41" s="20"/>
      <c r="AH41" s="20"/>
      <c r="AI41" s="20"/>
      <c r="AJ41" s="20"/>
      <c r="AK41" s="20"/>
      <c r="AL41" s="20"/>
      <c r="AM41" s="20"/>
      <c r="AN41" s="20"/>
      <c r="AO41" s="20"/>
      <c r="AP41" s="20"/>
      <c r="AQ41" s="20"/>
      <c r="AR41" s="20"/>
      <c r="AS41" s="20"/>
      <c r="AT41" s="20"/>
      <c r="AU41" s="20"/>
      <c r="AV41" s="20"/>
      <c r="AW41" s="20"/>
      <c r="AX41" s="20"/>
      <c r="AY41" s="20"/>
      <c r="AZ41" s="20"/>
      <c r="BA41" s="20"/>
      <c r="BB41" s="20"/>
      <c r="BC41" s="20"/>
      <c r="BD41" s="20"/>
      <c r="BE41" s="20"/>
      <c r="BF41" s="20"/>
      <c r="BG41" s="20"/>
      <c r="BH41" s="20"/>
      <c r="BI41" s="20"/>
      <c r="BJ41" s="20"/>
    </row>
    <row r="42" spans="1:62" x14ac:dyDescent="0.2">
      <c r="A42" s="4"/>
      <c r="B42" s="17"/>
      <c r="C42" s="394"/>
      <c r="D42" s="395"/>
      <c r="E42" s="396"/>
      <c r="F42" s="137"/>
      <c r="G42" s="137"/>
      <c r="H42" s="137"/>
      <c r="I42" s="137"/>
      <c r="J42" s="50"/>
      <c r="K42" s="57" t="s">
        <v>63</v>
      </c>
      <c r="L42" s="65"/>
      <c r="M42" s="50"/>
      <c r="N42" s="50"/>
      <c r="O42" s="50"/>
      <c r="P42" s="50"/>
      <c r="Q42" s="50"/>
      <c r="R42" s="50"/>
      <c r="S42" s="50"/>
      <c r="T42" s="50"/>
      <c r="U42" s="57" t="s">
        <v>64</v>
      </c>
      <c r="V42" s="65"/>
      <c r="W42" s="50"/>
      <c r="X42" s="50"/>
      <c r="Y42" s="50"/>
      <c r="Z42" s="50"/>
      <c r="AA42" s="50"/>
      <c r="AB42" s="50"/>
      <c r="AC42" s="50"/>
      <c r="AD42" s="50"/>
      <c r="AE42" s="57" t="s">
        <v>21</v>
      </c>
      <c r="AF42" s="65"/>
      <c r="AG42" s="50"/>
      <c r="AH42" s="50"/>
      <c r="AI42" s="50"/>
      <c r="AJ42" s="50"/>
      <c r="AK42" s="50"/>
      <c r="AL42" s="50"/>
      <c r="AM42" s="50"/>
      <c r="AN42" s="50"/>
      <c r="AO42" s="57" t="s">
        <v>67</v>
      </c>
      <c r="AP42" s="65"/>
      <c r="AQ42" s="50"/>
      <c r="AR42" s="50"/>
      <c r="AS42" s="50"/>
      <c r="AT42" s="50"/>
      <c r="AU42" s="50"/>
      <c r="AV42" s="50"/>
      <c r="AW42" s="50"/>
      <c r="AX42" s="50"/>
      <c r="AY42" s="57" t="s">
        <v>58</v>
      </c>
      <c r="AZ42" s="65"/>
      <c r="BA42" s="50"/>
      <c r="BB42" s="50"/>
      <c r="BC42" s="50"/>
      <c r="BD42" s="50"/>
      <c r="BE42" s="50"/>
      <c r="BF42" s="50"/>
      <c r="BG42" s="50"/>
      <c r="BH42" s="50"/>
      <c r="BI42" s="57" t="s">
        <v>196</v>
      </c>
      <c r="BJ42" s="65"/>
    </row>
    <row r="43" spans="1:62" x14ac:dyDescent="0.2">
      <c r="A43" s="4"/>
      <c r="B43" s="380" t="s">
        <v>42</v>
      </c>
      <c r="C43" s="21"/>
      <c r="D43" s="32" t="s">
        <v>34</v>
      </c>
      <c r="E43" s="35" t="s">
        <v>59</v>
      </c>
      <c r="F43" s="50"/>
      <c r="G43" s="50"/>
      <c r="H43" s="50"/>
      <c r="I43" s="50"/>
      <c r="J43" s="50"/>
      <c r="K43" s="58">
        <f>K32</f>
        <v>0</v>
      </c>
      <c r="L43" s="65" t="s">
        <v>37</v>
      </c>
      <c r="M43" s="50"/>
      <c r="N43" s="50"/>
      <c r="O43" s="50"/>
      <c r="P43" s="50"/>
      <c r="Q43" s="50"/>
      <c r="R43" s="50"/>
      <c r="S43" s="50"/>
      <c r="T43" s="50"/>
      <c r="U43" s="58">
        <f>U32</f>
        <v>0</v>
      </c>
      <c r="V43" s="65" t="s">
        <v>37</v>
      </c>
      <c r="W43" s="50"/>
      <c r="X43" s="50"/>
      <c r="Y43" s="50"/>
      <c r="Z43" s="50"/>
      <c r="AA43" s="50"/>
      <c r="AB43" s="50"/>
      <c r="AC43" s="50"/>
      <c r="AD43" s="50"/>
      <c r="AE43" s="58">
        <f>AE32</f>
        <v>0</v>
      </c>
      <c r="AF43" s="65" t="s">
        <v>37</v>
      </c>
      <c r="AG43" s="50"/>
      <c r="AH43" s="50"/>
      <c r="AI43" s="50"/>
      <c r="AJ43" s="50"/>
      <c r="AK43" s="50"/>
      <c r="AL43" s="50"/>
      <c r="AM43" s="50"/>
      <c r="AN43" s="50"/>
      <c r="AO43" s="58">
        <f>AO32</f>
        <v>0</v>
      </c>
      <c r="AP43" s="65" t="s">
        <v>37</v>
      </c>
      <c r="AQ43" s="50"/>
      <c r="AR43" s="50"/>
      <c r="AS43" s="50"/>
      <c r="AT43" s="50"/>
      <c r="AU43" s="50"/>
      <c r="AV43" s="50"/>
      <c r="AW43" s="50"/>
      <c r="AX43" s="50"/>
      <c r="AY43" s="58">
        <f>AY32</f>
        <v>0</v>
      </c>
      <c r="AZ43" s="65" t="s">
        <v>37</v>
      </c>
      <c r="BA43" s="50"/>
      <c r="BB43" s="50"/>
      <c r="BC43" s="50"/>
      <c r="BD43" s="50"/>
      <c r="BE43" s="50"/>
      <c r="BF43" s="50"/>
      <c r="BG43" s="50"/>
      <c r="BH43" s="50"/>
      <c r="BI43" s="58">
        <f>BI32</f>
        <v>0</v>
      </c>
      <c r="BJ43" s="65" t="s">
        <v>37</v>
      </c>
    </row>
    <row r="44" spans="1:62" x14ac:dyDescent="0.2">
      <c r="A44" s="4"/>
      <c r="B44" s="380"/>
      <c r="C44" s="21"/>
      <c r="D44" s="33" t="s">
        <v>68</v>
      </c>
      <c r="E44" s="35" t="s">
        <v>0</v>
      </c>
      <c r="F44" s="50"/>
      <c r="G44" s="50"/>
      <c r="H44" s="50"/>
      <c r="I44" s="50"/>
      <c r="J44" s="50"/>
      <c r="K44" s="58">
        <f>K26</f>
        <v>0</v>
      </c>
      <c r="L44" s="65" t="s">
        <v>37</v>
      </c>
      <c r="M44" s="50"/>
      <c r="N44" s="50"/>
      <c r="O44" s="50"/>
      <c r="P44" s="50"/>
      <c r="Q44" s="50"/>
      <c r="R44" s="50"/>
      <c r="S44" s="50"/>
      <c r="T44" s="50"/>
      <c r="U44" s="58">
        <f>U26</f>
        <v>0</v>
      </c>
      <c r="V44" s="65" t="s">
        <v>37</v>
      </c>
      <c r="W44" s="50"/>
      <c r="X44" s="50"/>
      <c r="Y44" s="50"/>
      <c r="Z44" s="50"/>
      <c r="AA44" s="50"/>
      <c r="AB44" s="50"/>
      <c r="AC44" s="50"/>
      <c r="AD44" s="50"/>
      <c r="AE44" s="58">
        <f>AE26</f>
        <v>0</v>
      </c>
      <c r="AF44" s="65" t="s">
        <v>37</v>
      </c>
      <c r="AG44" s="50"/>
      <c r="AH44" s="50"/>
      <c r="AI44" s="50"/>
      <c r="AJ44" s="50"/>
      <c r="AK44" s="50"/>
      <c r="AL44" s="50"/>
      <c r="AM44" s="50"/>
      <c r="AN44" s="50"/>
      <c r="AO44" s="58">
        <f>AO26</f>
        <v>0</v>
      </c>
      <c r="AP44" s="65" t="s">
        <v>37</v>
      </c>
      <c r="AQ44" s="50"/>
      <c r="AR44" s="50"/>
      <c r="AS44" s="50"/>
      <c r="AT44" s="50"/>
      <c r="AU44" s="50"/>
      <c r="AV44" s="50"/>
      <c r="AW44" s="50"/>
      <c r="AX44" s="50"/>
      <c r="AY44" s="58">
        <f>AY26</f>
        <v>0</v>
      </c>
      <c r="AZ44" s="65" t="s">
        <v>37</v>
      </c>
      <c r="BA44" s="50"/>
      <c r="BB44" s="50"/>
      <c r="BC44" s="50"/>
      <c r="BD44" s="50"/>
      <c r="BE44" s="50"/>
      <c r="BF44" s="50"/>
      <c r="BG44" s="50"/>
      <c r="BH44" s="50"/>
      <c r="BI44" s="58">
        <f>BI26</f>
        <v>0</v>
      </c>
      <c r="BJ44" s="65" t="s">
        <v>37</v>
      </c>
    </row>
    <row r="45" spans="1:62" x14ac:dyDescent="0.2">
      <c r="A45" s="4"/>
      <c r="B45" s="380"/>
      <c r="C45" s="21"/>
      <c r="D45" s="32" t="s">
        <v>65</v>
      </c>
      <c r="E45" s="35" t="s">
        <v>69</v>
      </c>
      <c r="G45" s="50"/>
      <c r="H45" s="286"/>
      <c r="I45" s="50"/>
      <c r="K45" s="59"/>
      <c r="L45" s="66" t="s">
        <v>37</v>
      </c>
      <c r="M45" s="378"/>
      <c r="N45" s="379"/>
      <c r="O45" s="69"/>
      <c r="P45" s="69"/>
      <c r="Q45" s="69"/>
      <c r="R45" s="69"/>
      <c r="S45" s="69"/>
      <c r="T45" s="69"/>
      <c r="U45" s="59"/>
      <c r="V45" s="66" t="s">
        <v>37</v>
      </c>
      <c r="W45" s="378"/>
      <c r="X45" s="379"/>
      <c r="Y45" s="69"/>
      <c r="Z45" s="69"/>
      <c r="AA45" s="69"/>
      <c r="AB45" s="69"/>
      <c r="AC45" s="69"/>
      <c r="AD45" s="69"/>
      <c r="AE45" s="59"/>
      <c r="AF45" s="66" t="s">
        <v>37</v>
      </c>
      <c r="AG45" s="378"/>
      <c r="AH45" s="379"/>
      <c r="AI45" s="69"/>
      <c r="AJ45" s="69"/>
      <c r="AK45" s="69"/>
      <c r="AL45" s="69"/>
      <c r="AM45" s="69"/>
      <c r="AN45" s="69"/>
      <c r="AO45" s="59"/>
      <c r="AP45" s="66" t="s">
        <v>37</v>
      </c>
      <c r="AQ45" s="378"/>
      <c r="AR45" s="379"/>
      <c r="AS45" s="69"/>
      <c r="AT45" s="69"/>
      <c r="AU45" s="69"/>
      <c r="AV45" s="69"/>
      <c r="AW45" s="69"/>
      <c r="AX45" s="69"/>
      <c r="AY45" s="59"/>
      <c r="AZ45" s="65" t="s">
        <v>37</v>
      </c>
      <c r="BA45" s="378"/>
      <c r="BB45" s="379"/>
      <c r="BC45" s="69"/>
      <c r="BD45" s="69"/>
      <c r="BE45" s="69"/>
      <c r="BF45" s="69"/>
      <c r="BG45" s="69"/>
      <c r="BH45" s="69"/>
      <c r="BI45" s="59"/>
      <c r="BJ45" s="65" t="s">
        <v>37</v>
      </c>
    </row>
    <row r="46" spans="1:62" x14ac:dyDescent="0.2">
      <c r="A46" s="4"/>
      <c r="B46" s="380"/>
      <c r="C46" s="21"/>
      <c r="D46" s="33" t="s">
        <v>43</v>
      </c>
      <c r="E46" s="35" t="s">
        <v>200</v>
      </c>
      <c r="F46" s="50"/>
      <c r="G46" s="50"/>
      <c r="H46" s="50"/>
      <c r="I46" s="50"/>
      <c r="J46" s="50"/>
      <c r="K46" s="58">
        <f>K43+K44+K45-K27</f>
        <v>0</v>
      </c>
      <c r="L46" s="65" t="s">
        <v>37</v>
      </c>
      <c r="M46" s="50"/>
      <c r="N46" s="50"/>
      <c r="O46" s="50"/>
      <c r="P46" s="50"/>
      <c r="Q46" s="50"/>
      <c r="R46" s="50"/>
      <c r="S46" s="50"/>
      <c r="T46" s="50"/>
      <c r="U46" s="58">
        <f>U43+U44+U45-U27</f>
        <v>0</v>
      </c>
      <c r="V46" s="65" t="s">
        <v>37</v>
      </c>
      <c r="W46" s="50"/>
      <c r="X46" s="50"/>
      <c r="Y46" s="50"/>
      <c r="Z46" s="50"/>
      <c r="AA46" s="50"/>
      <c r="AB46" s="50"/>
      <c r="AC46" s="50"/>
      <c r="AD46" s="50"/>
      <c r="AE46" s="58">
        <f>AE43+AE44+AE45-AE27</f>
        <v>0</v>
      </c>
      <c r="AF46" s="65" t="s">
        <v>37</v>
      </c>
      <c r="AG46" s="50"/>
      <c r="AH46" s="50"/>
      <c r="AI46" s="50"/>
      <c r="AJ46" s="50"/>
      <c r="AK46" s="50"/>
      <c r="AL46" s="50"/>
      <c r="AM46" s="50"/>
      <c r="AN46" s="50"/>
      <c r="AO46" s="58">
        <f>AO43+AO44+AO45-AO27</f>
        <v>0</v>
      </c>
      <c r="AP46" s="65" t="s">
        <v>37</v>
      </c>
      <c r="AQ46" s="50"/>
      <c r="AR46" s="50"/>
      <c r="AS46" s="50"/>
      <c r="AT46" s="50"/>
      <c r="AU46" s="50"/>
      <c r="AV46" s="50"/>
      <c r="AW46" s="50"/>
      <c r="AX46" s="50"/>
      <c r="AY46" s="58">
        <f>AY43+AY44+AY45-AY27</f>
        <v>0</v>
      </c>
      <c r="AZ46" s="65" t="s">
        <v>37</v>
      </c>
      <c r="BA46" s="50"/>
      <c r="BB46" s="50"/>
      <c r="BC46" s="50"/>
      <c r="BD46" s="50"/>
      <c r="BE46" s="50"/>
      <c r="BF46" s="50"/>
      <c r="BG46" s="50"/>
      <c r="BH46" s="50"/>
      <c r="BI46" s="58">
        <f>BI43+BI44+BI45-BI27</f>
        <v>0</v>
      </c>
      <c r="BJ46" s="65" t="s">
        <v>37</v>
      </c>
    </row>
    <row r="47" spans="1:62" x14ac:dyDescent="0.2">
      <c r="A47" s="4"/>
      <c r="B47" s="380" t="s">
        <v>35</v>
      </c>
      <c r="C47" s="21"/>
      <c r="D47" s="33" t="s">
        <v>70</v>
      </c>
      <c r="E47" s="35" t="s">
        <v>60</v>
      </c>
      <c r="F47" s="50"/>
      <c r="G47" s="50"/>
      <c r="H47" s="50"/>
      <c r="I47" s="50"/>
      <c r="J47" s="50"/>
      <c r="K47" s="58"/>
      <c r="L47" s="65" t="s">
        <v>37</v>
      </c>
      <c r="M47" s="50"/>
      <c r="N47" s="50"/>
      <c r="O47" s="50"/>
      <c r="P47" s="50"/>
      <c r="Q47" s="50"/>
      <c r="R47" s="50"/>
      <c r="S47" s="50"/>
      <c r="T47" s="50"/>
      <c r="U47" s="58"/>
      <c r="V47" s="65" t="s">
        <v>37</v>
      </c>
      <c r="W47" s="50"/>
      <c r="X47" s="50"/>
      <c r="Y47" s="50"/>
      <c r="Z47" s="50"/>
      <c r="AA47" s="50"/>
      <c r="AB47" s="50"/>
      <c r="AC47" s="50"/>
      <c r="AD47" s="50"/>
      <c r="AE47" s="58"/>
      <c r="AF47" s="65" t="s">
        <v>37</v>
      </c>
      <c r="AG47" s="50"/>
      <c r="AH47" s="50"/>
      <c r="AI47" s="50"/>
      <c r="AJ47" s="50"/>
      <c r="AK47" s="50"/>
      <c r="AL47" s="50"/>
      <c r="AM47" s="50"/>
      <c r="AN47" s="50"/>
      <c r="AO47" s="58"/>
      <c r="AP47" s="65" t="s">
        <v>37</v>
      </c>
      <c r="AQ47" s="50"/>
      <c r="AR47" s="50"/>
      <c r="AS47" s="50"/>
      <c r="AT47" s="50"/>
      <c r="AU47" s="50"/>
      <c r="AV47" s="50"/>
      <c r="AW47" s="50"/>
      <c r="AX47" s="50"/>
      <c r="AY47" s="58"/>
      <c r="AZ47" s="65" t="s">
        <v>37</v>
      </c>
      <c r="BA47" s="50"/>
      <c r="BB47" s="50"/>
      <c r="BC47" s="50"/>
      <c r="BD47" s="50"/>
      <c r="BE47" s="50"/>
      <c r="BF47" s="50"/>
      <c r="BG47" s="50"/>
      <c r="BH47" s="50"/>
      <c r="BI47" s="58"/>
      <c r="BJ47" s="65" t="s">
        <v>37</v>
      </c>
    </row>
    <row r="48" spans="1:62" x14ac:dyDescent="0.2">
      <c r="A48" s="4"/>
      <c r="B48" s="380"/>
      <c r="C48" s="381" t="s">
        <v>149</v>
      </c>
      <c r="D48" s="33" t="s">
        <v>43</v>
      </c>
      <c r="E48" s="35" t="s">
        <v>71</v>
      </c>
      <c r="F48" s="50"/>
      <c r="G48" s="50"/>
      <c r="H48" s="50"/>
      <c r="I48" s="50"/>
      <c r="J48" s="50"/>
      <c r="K48" s="58">
        <f>K49+K50</f>
        <v>0</v>
      </c>
      <c r="L48" s="65" t="s">
        <v>37</v>
      </c>
      <c r="M48" s="50"/>
      <c r="N48" s="50"/>
      <c r="O48" s="50"/>
      <c r="P48" s="50"/>
      <c r="Q48" s="50"/>
      <c r="R48" s="50"/>
      <c r="S48" s="50"/>
      <c r="T48" s="50"/>
      <c r="U48" s="58">
        <f>U49+U50</f>
        <v>0</v>
      </c>
      <c r="V48" s="65" t="s">
        <v>37</v>
      </c>
      <c r="W48" s="50"/>
      <c r="X48" s="50"/>
      <c r="Y48" s="50"/>
      <c r="Z48" s="50"/>
      <c r="AA48" s="50"/>
      <c r="AB48" s="50"/>
      <c r="AC48" s="50"/>
      <c r="AD48" s="50"/>
      <c r="AE48" s="58">
        <f>AE49+AE50</f>
        <v>0</v>
      </c>
      <c r="AF48" s="65" t="s">
        <v>37</v>
      </c>
      <c r="AG48" s="50"/>
      <c r="AH48" s="50"/>
      <c r="AI48" s="50"/>
      <c r="AJ48" s="50"/>
      <c r="AK48" s="50"/>
      <c r="AL48" s="50"/>
      <c r="AM48" s="50"/>
      <c r="AN48" s="50"/>
      <c r="AO48" s="58">
        <f>AO49+AO50</f>
        <v>0</v>
      </c>
      <c r="AP48" s="65" t="s">
        <v>37</v>
      </c>
      <c r="AQ48" s="50"/>
      <c r="AR48" s="50"/>
      <c r="AS48" s="50"/>
      <c r="AT48" s="50"/>
      <c r="AU48" s="50"/>
      <c r="AV48" s="50"/>
      <c r="AW48" s="50"/>
      <c r="AX48" s="50"/>
      <c r="AY48" s="58">
        <f>AY49+AY50</f>
        <v>0</v>
      </c>
      <c r="AZ48" s="65" t="s">
        <v>37</v>
      </c>
      <c r="BA48" s="50"/>
      <c r="BB48" s="50"/>
      <c r="BC48" s="50"/>
      <c r="BD48" s="50"/>
      <c r="BE48" s="50"/>
      <c r="BF48" s="50"/>
      <c r="BG48" s="50"/>
      <c r="BH48" s="50"/>
      <c r="BI48" s="58">
        <f>BI49+BI50</f>
        <v>0</v>
      </c>
      <c r="BJ48" s="65" t="s">
        <v>37</v>
      </c>
    </row>
    <row r="49" spans="1:62" x14ac:dyDescent="0.2">
      <c r="A49" s="4"/>
      <c r="B49" s="380"/>
      <c r="C49" s="381"/>
      <c r="D49" s="34" t="s">
        <v>72</v>
      </c>
      <c r="E49" s="35"/>
      <c r="F49" s="50"/>
      <c r="G49" s="50"/>
      <c r="H49" s="50"/>
      <c r="I49" s="50"/>
      <c r="J49" s="50"/>
      <c r="K49" s="58"/>
      <c r="L49" s="65" t="s">
        <v>37</v>
      </c>
      <c r="M49" s="50"/>
      <c r="N49" s="50"/>
      <c r="O49" s="50"/>
      <c r="P49" s="50"/>
      <c r="Q49" s="50"/>
      <c r="R49" s="50"/>
      <c r="S49" s="50"/>
      <c r="T49" s="50"/>
      <c r="U49" s="58"/>
      <c r="V49" s="65" t="s">
        <v>37</v>
      </c>
      <c r="W49" s="50"/>
      <c r="X49" s="50"/>
      <c r="Y49" s="50"/>
      <c r="Z49" s="50"/>
      <c r="AA49" s="50"/>
      <c r="AB49" s="50"/>
      <c r="AC49" s="50"/>
      <c r="AD49" s="50"/>
      <c r="AE49" s="58"/>
      <c r="AF49" s="65" t="s">
        <v>37</v>
      </c>
      <c r="AG49" s="50"/>
      <c r="AH49" s="50"/>
      <c r="AI49" s="50"/>
      <c r="AJ49" s="50"/>
      <c r="AK49" s="50"/>
      <c r="AL49" s="50"/>
      <c r="AM49" s="50"/>
      <c r="AN49" s="50"/>
      <c r="AO49" s="58"/>
      <c r="AP49" s="65" t="s">
        <v>37</v>
      </c>
      <c r="AQ49" s="50"/>
      <c r="AR49" s="50"/>
      <c r="AS49" s="50"/>
      <c r="AT49" s="50"/>
      <c r="AU49" s="50"/>
      <c r="AV49" s="50"/>
      <c r="AW49" s="50"/>
      <c r="AX49" s="50"/>
      <c r="AY49" s="58"/>
      <c r="AZ49" s="65" t="s">
        <v>37</v>
      </c>
      <c r="BA49" s="50"/>
      <c r="BB49" s="50"/>
      <c r="BC49" s="50"/>
      <c r="BD49" s="50"/>
      <c r="BE49" s="50"/>
      <c r="BF49" s="50"/>
      <c r="BG49" s="50"/>
      <c r="BH49" s="50"/>
      <c r="BI49" s="58"/>
      <c r="BJ49" s="65" t="s">
        <v>37</v>
      </c>
    </row>
    <row r="50" spans="1:62" x14ac:dyDescent="0.2">
      <c r="A50" s="4"/>
      <c r="B50" s="380"/>
      <c r="C50" s="381"/>
      <c r="D50" s="34" t="s">
        <v>73</v>
      </c>
      <c r="E50" s="35"/>
      <c r="F50" s="50"/>
      <c r="G50" s="50"/>
      <c r="H50" s="50"/>
      <c r="I50" s="50"/>
      <c r="J50" s="50"/>
      <c r="K50" s="58"/>
      <c r="L50" s="65" t="s">
        <v>37</v>
      </c>
      <c r="M50" s="50"/>
      <c r="N50" s="50"/>
      <c r="O50" s="50"/>
      <c r="P50" s="50"/>
      <c r="Q50" s="50"/>
      <c r="R50" s="50"/>
      <c r="S50" s="50"/>
      <c r="T50" s="50"/>
      <c r="U50" s="58"/>
      <c r="V50" s="65" t="s">
        <v>37</v>
      </c>
      <c r="W50" s="50"/>
      <c r="X50" s="50"/>
      <c r="Y50" s="50"/>
      <c r="Z50" s="50"/>
      <c r="AA50" s="50"/>
      <c r="AB50" s="50"/>
      <c r="AC50" s="50"/>
      <c r="AD50" s="50"/>
      <c r="AE50" s="58"/>
      <c r="AF50" s="65" t="s">
        <v>37</v>
      </c>
      <c r="AG50" s="50"/>
      <c r="AH50" s="50"/>
      <c r="AI50" s="50"/>
      <c r="AJ50" s="50"/>
      <c r="AK50" s="50"/>
      <c r="AL50" s="50"/>
      <c r="AM50" s="50"/>
      <c r="AN50" s="50"/>
      <c r="AO50" s="58"/>
      <c r="AP50" s="65" t="s">
        <v>37</v>
      </c>
      <c r="AQ50" s="50"/>
      <c r="AR50" s="50"/>
      <c r="AS50" s="50"/>
      <c r="AT50" s="50"/>
      <c r="AU50" s="50"/>
      <c r="AV50" s="50"/>
      <c r="AW50" s="50"/>
      <c r="AX50" s="50"/>
      <c r="AY50" s="58"/>
      <c r="AZ50" s="65" t="s">
        <v>37</v>
      </c>
      <c r="BA50" s="50"/>
      <c r="BB50" s="50"/>
      <c r="BC50" s="50"/>
      <c r="BD50" s="50"/>
      <c r="BE50" s="50"/>
      <c r="BF50" s="50"/>
      <c r="BG50" s="50"/>
      <c r="BH50" s="50"/>
      <c r="BI50" s="58"/>
      <c r="BJ50" s="65" t="s">
        <v>37</v>
      </c>
    </row>
    <row r="51" spans="1:62" x14ac:dyDescent="0.2">
      <c r="A51" s="4"/>
      <c r="B51" s="17"/>
      <c r="C51" s="22" t="s">
        <v>74</v>
      </c>
      <c r="D51" s="35"/>
      <c r="E51" s="35" t="s">
        <v>75</v>
      </c>
      <c r="F51" s="50"/>
      <c r="G51" s="50"/>
      <c r="H51" s="50"/>
      <c r="I51" s="50"/>
      <c r="J51" s="50"/>
      <c r="K51" s="58">
        <f>K46-K47-K48</f>
        <v>0</v>
      </c>
      <c r="L51" s="65" t="s">
        <v>37</v>
      </c>
      <c r="M51" s="50"/>
      <c r="N51" s="50"/>
      <c r="O51" s="50"/>
      <c r="P51" s="50"/>
      <c r="Q51" s="50"/>
      <c r="R51" s="50"/>
      <c r="S51" s="50"/>
      <c r="T51" s="50"/>
      <c r="U51" s="58">
        <f>U46-U47-U48</f>
        <v>0</v>
      </c>
      <c r="V51" s="65" t="s">
        <v>37</v>
      </c>
      <c r="W51" s="50"/>
      <c r="X51" s="50"/>
      <c r="Y51" s="50"/>
      <c r="Z51" s="50"/>
      <c r="AA51" s="50"/>
      <c r="AB51" s="50"/>
      <c r="AC51" s="50"/>
      <c r="AD51" s="50"/>
      <c r="AE51" s="58">
        <f>AE46-AE47-AE48</f>
        <v>0</v>
      </c>
      <c r="AF51" s="65" t="s">
        <v>37</v>
      </c>
      <c r="AG51" s="50"/>
      <c r="AH51" s="50"/>
      <c r="AI51" s="50"/>
      <c r="AJ51" s="50"/>
      <c r="AK51" s="50"/>
      <c r="AL51" s="50"/>
      <c r="AM51" s="50"/>
      <c r="AN51" s="50"/>
      <c r="AO51" s="58">
        <f>AO46-AO47-AO48</f>
        <v>0</v>
      </c>
      <c r="AP51" s="65" t="s">
        <v>37</v>
      </c>
      <c r="AQ51" s="50"/>
      <c r="AR51" s="50"/>
      <c r="AS51" s="50"/>
      <c r="AT51" s="50"/>
      <c r="AU51" s="50"/>
      <c r="AV51" s="50"/>
      <c r="AW51" s="50"/>
      <c r="AX51" s="50"/>
      <c r="AY51" s="58">
        <f>AY46-AY47-AY48</f>
        <v>0</v>
      </c>
      <c r="AZ51" s="65" t="s">
        <v>37</v>
      </c>
      <c r="BA51" s="50"/>
      <c r="BB51" s="50"/>
      <c r="BC51" s="50"/>
      <c r="BD51" s="50"/>
      <c r="BE51" s="50"/>
      <c r="BF51" s="50"/>
      <c r="BG51" s="50"/>
      <c r="BH51" s="50"/>
      <c r="BI51" s="58">
        <f>BI46-BI47-BI48</f>
        <v>0</v>
      </c>
      <c r="BJ51" s="65" t="s">
        <v>37</v>
      </c>
    </row>
    <row r="53" spans="1:62" x14ac:dyDescent="0.2">
      <c r="B53" s="187" t="s">
        <v>159</v>
      </c>
      <c r="C53" s="188"/>
      <c r="D53" s="188"/>
      <c r="E53" s="188"/>
      <c r="F53" s="188"/>
      <c r="G53" s="188"/>
      <c r="H53" s="188"/>
      <c r="I53" s="188"/>
      <c r="J53" s="188"/>
      <c r="K53" s="188"/>
      <c r="L53" s="189"/>
    </row>
    <row r="54" spans="1:62" x14ac:dyDescent="0.2">
      <c r="B54" s="190" t="s">
        <v>160</v>
      </c>
      <c r="C54" s="191"/>
      <c r="D54" s="191"/>
      <c r="E54" s="191"/>
      <c r="F54" s="191"/>
      <c r="G54" s="191"/>
      <c r="H54" s="191"/>
      <c r="I54" s="191"/>
      <c r="J54" s="191"/>
      <c r="K54" s="191"/>
      <c r="L54" s="192"/>
    </row>
  </sheetData>
  <mergeCells count="191">
    <mergeCell ref="A2:B2"/>
    <mergeCell ref="BA3:BB3"/>
    <mergeCell ref="BG3:BH3"/>
    <mergeCell ref="BI3:BJ3"/>
    <mergeCell ref="A4:A10"/>
    <mergeCell ref="G3:H3"/>
    <mergeCell ref="O3:P3"/>
    <mergeCell ref="AK3:AL3"/>
    <mergeCell ref="AU3:AV3"/>
    <mergeCell ref="AC3:AD3"/>
    <mergeCell ref="AE3:AF3"/>
    <mergeCell ref="AG3:AH3"/>
    <mergeCell ref="AM3:AN3"/>
    <mergeCell ref="AO3:AP3"/>
    <mergeCell ref="AQ3:AR3"/>
    <mergeCell ref="A3:B3"/>
    <mergeCell ref="C3:D3"/>
    <mergeCell ref="I3:J3"/>
    <mergeCell ref="K3:L3"/>
    <mergeCell ref="M3:N3"/>
    <mergeCell ref="S3:T3"/>
    <mergeCell ref="U3:V3"/>
    <mergeCell ref="W3:X3"/>
    <mergeCell ref="A11:A31"/>
    <mergeCell ref="A32:B32"/>
    <mergeCell ref="A33:B33"/>
    <mergeCell ref="A34:B34"/>
    <mergeCell ref="C34:D34"/>
    <mergeCell ref="I34:J34"/>
    <mergeCell ref="G34:H34"/>
    <mergeCell ref="AW3:AX3"/>
    <mergeCell ref="AY3:AZ3"/>
    <mergeCell ref="Q3:R3"/>
    <mergeCell ref="AA3:AB3"/>
    <mergeCell ref="Y3:Z3"/>
    <mergeCell ref="Y34:Z34"/>
    <mergeCell ref="AI3:AJ3"/>
    <mergeCell ref="AI34:AJ34"/>
    <mergeCell ref="AW35:AX35"/>
    <mergeCell ref="BA35:BB35"/>
    <mergeCell ref="BG35:BH35"/>
    <mergeCell ref="AK35:AL35"/>
    <mergeCell ref="AQ34:AR34"/>
    <mergeCell ref="AW34:AX34"/>
    <mergeCell ref="BA34:BB34"/>
    <mergeCell ref="BG34:BH34"/>
    <mergeCell ref="C35:D35"/>
    <mergeCell ref="I35:J35"/>
    <mergeCell ref="M35:N35"/>
    <mergeCell ref="S35:T35"/>
    <mergeCell ref="W35:X35"/>
    <mergeCell ref="AC35:AD35"/>
    <mergeCell ref="M34:N34"/>
    <mergeCell ref="S34:T34"/>
    <mergeCell ref="W34:X34"/>
    <mergeCell ref="AC34:AD34"/>
    <mergeCell ref="AG34:AH34"/>
    <mergeCell ref="AM34:AN34"/>
    <mergeCell ref="O34:P34"/>
    <mergeCell ref="AK34:AL34"/>
    <mergeCell ref="Q34:R34"/>
    <mergeCell ref="AA34:AB34"/>
    <mergeCell ref="A36:A39"/>
    <mergeCell ref="C36:D36"/>
    <mergeCell ref="I36:J36"/>
    <mergeCell ref="M36:N36"/>
    <mergeCell ref="S36:T36"/>
    <mergeCell ref="W36:X36"/>
    <mergeCell ref="Q38:R38"/>
    <mergeCell ref="AG35:AH35"/>
    <mergeCell ref="AM35:AN35"/>
    <mergeCell ref="G35:H35"/>
    <mergeCell ref="Q35:R35"/>
    <mergeCell ref="O35:P35"/>
    <mergeCell ref="AA35:AB35"/>
    <mergeCell ref="AA38:AB38"/>
    <mergeCell ref="Y35:Z35"/>
    <mergeCell ref="Y38:Z38"/>
    <mergeCell ref="AK37:AL37"/>
    <mergeCell ref="AK38:AL38"/>
    <mergeCell ref="AI35:AJ35"/>
    <mergeCell ref="AI36:AJ36"/>
    <mergeCell ref="AI37:AJ37"/>
    <mergeCell ref="AI38:AJ38"/>
    <mergeCell ref="AM38:AN38"/>
    <mergeCell ref="AA39:AB39"/>
    <mergeCell ref="BG36:BH36"/>
    <mergeCell ref="C37:D37"/>
    <mergeCell ref="I37:J37"/>
    <mergeCell ref="M37:N37"/>
    <mergeCell ref="S37:T37"/>
    <mergeCell ref="W37:X37"/>
    <mergeCell ref="AC37:AD37"/>
    <mergeCell ref="AG37:AH37"/>
    <mergeCell ref="AM37:AN37"/>
    <mergeCell ref="AQ37:AR37"/>
    <mergeCell ref="AC36:AD36"/>
    <mergeCell ref="AG36:AH36"/>
    <mergeCell ref="AM36:AN36"/>
    <mergeCell ref="AQ36:AR36"/>
    <mergeCell ref="AW36:AX36"/>
    <mergeCell ref="BA36:BB36"/>
    <mergeCell ref="AK36:AL36"/>
    <mergeCell ref="G36:H36"/>
    <mergeCell ref="Q36:R36"/>
    <mergeCell ref="O36:P36"/>
    <mergeCell ref="AA36:AB36"/>
    <mergeCell ref="AA37:AB37"/>
    <mergeCell ref="Y36:Z36"/>
    <mergeCell ref="Y37:Z37"/>
    <mergeCell ref="BG38:BH38"/>
    <mergeCell ref="C39:D39"/>
    <mergeCell ref="I39:J39"/>
    <mergeCell ref="M39:N39"/>
    <mergeCell ref="S39:T39"/>
    <mergeCell ref="W39:X39"/>
    <mergeCell ref="AW37:AX37"/>
    <mergeCell ref="BA37:BB37"/>
    <mergeCell ref="BG37:BH37"/>
    <mergeCell ref="C38:D38"/>
    <mergeCell ref="I38:J38"/>
    <mergeCell ref="M38:N38"/>
    <mergeCell ref="S38:T38"/>
    <mergeCell ref="W38:X38"/>
    <mergeCell ref="AC38:AD38"/>
    <mergeCell ref="AG38:AH38"/>
    <mergeCell ref="BG39:BH39"/>
    <mergeCell ref="G37:H37"/>
    <mergeCell ref="G38:H38"/>
    <mergeCell ref="Q37:R37"/>
    <mergeCell ref="O37:P37"/>
    <mergeCell ref="O38:P38"/>
    <mergeCell ref="G39:H39"/>
    <mergeCell ref="O39:P39"/>
    <mergeCell ref="Y39:Z39"/>
    <mergeCell ref="AU39:AV39"/>
    <mergeCell ref="AK39:AL39"/>
    <mergeCell ref="AI39:AJ39"/>
    <mergeCell ref="AW38:AX38"/>
    <mergeCell ref="BA38:BB38"/>
    <mergeCell ref="M45:N45"/>
    <mergeCell ref="W45:X45"/>
    <mergeCell ref="AG45:AH45"/>
    <mergeCell ref="AQ45:AR45"/>
    <mergeCell ref="BA45:BB45"/>
    <mergeCell ref="Q39:R39"/>
    <mergeCell ref="AS39:AT39"/>
    <mergeCell ref="AC39:AD39"/>
    <mergeCell ref="AG39:AH39"/>
    <mergeCell ref="AM39:AN39"/>
    <mergeCell ref="AQ39:AR39"/>
    <mergeCell ref="AW39:AX39"/>
    <mergeCell ref="BA39:BB39"/>
    <mergeCell ref="AQ38:AR38"/>
    <mergeCell ref="B47:B50"/>
    <mergeCell ref="C48:C50"/>
    <mergeCell ref="E3:F3"/>
    <mergeCell ref="E34:F34"/>
    <mergeCell ref="E35:F35"/>
    <mergeCell ref="E36:F36"/>
    <mergeCell ref="E37:F37"/>
    <mergeCell ref="E38:F38"/>
    <mergeCell ref="E39:F39"/>
    <mergeCell ref="C42:E42"/>
    <mergeCell ref="B43:B46"/>
    <mergeCell ref="AQ35:AR35"/>
    <mergeCell ref="AS3:AT3"/>
    <mergeCell ref="AS34:AT34"/>
    <mergeCell ref="AS35:AT35"/>
    <mergeCell ref="AS36:AT36"/>
    <mergeCell ref="AS37:AT37"/>
    <mergeCell ref="AS38:AT38"/>
    <mergeCell ref="AU34:AV34"/>
    <mergeCell ref="AU35:AV35"/>
    <mergeCell ref="AU36:AV36"/>
    <mergeCell ref="AU37:AV37"/>
    <mergeCell ref="AU38:AV38"/>
    <mergeCell ref="BE39:BF39"/>
    <mergeCell ref="BC3:BD3"/>
    <mergeCell ref="BC34:BD34"/>
    <mergeCell ref="BC35:BD35"/>
    <mergeCell ref="BC36:BD36"/>
    <mergeCell ref="BC37:BD37"/>
    <mergeCell ref="BC38:BD38"/>
    <mergeCell ref="BC39:BD39"/>
    <mergeCell ref="BE3:BF3"/>
    <mergeCell ref="BE34:BF34"/>
    <mergeCell ref="BE35:BF35"/>
    <mergeCell ref="BE36:BF36"/>
    <mergeCell ref="BE37:BF37"/>
    <mergeCell ref="BE38:BF38"/>
  </mergeCells>
  <phoneticPr fontId="31"/>
  <printOptions horizontalCentered="1"/>
  <pageMargins left="0.39370078740157483" right="0.39370078740157483" top="0.78740157480314965" bottom="0.39370078740157483" header="0" footer="0"/>
  <pageSetup paperSize="9" scale="59" orientation="landscape" r:id="rId1"/>
  <headerFooter alignWithMargins="0"/>
  <colBreaks count="1" manualBreakCount="1">
    <brk id="32" max="50"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10"/>
    <pageSetUpPr fitToPage="1"/>
  </sheetPr>
  <dimension ref="A1:AC63"/>
  <sheetViews>
    <sheetView view="pageBreakPreview" zoomScale="60" zoomScaleNormal="100" workbookViewId="0">
      <selection activeCell="B6" sqref="B6"/>
    </sheetView>
  </sheetViews>
  <sheetFormatPr defaultRowHeight="13" x14ac:dyDescent="0.2"/>
  <cols>
    <col min="1" max="1" width="4.6328125" style="148" customWidth="1"/>
    <col min="2" max="2" width="29.90625" style="149" customWidth="1"/>
    <col min="3" max="3" width="13.90625" customWidth="1"/>
    <col min="4" max="4" width="9" customWidth="1"/>
    <col min="5" max="5" width="5.90625" customWidth="1"/>
    <col min="6" max="6" width="4.08984375" customWidth="1"/>
    <col min="7" max="7" width="4.7265625" customWidth="1"/>
    <col min="8" max="8" width="7.6328125" customWidth="1"/>
    <col min="9" max="9" width="10.08984375" customWidth="1"/>
    <col min="10" max="10" width="17.26953125" customWidth="1"/>
    <col min="11" max="11" width="17.08984375" customWidth="1"/>
    <col min="12" max="16" width="12.7265625" customWidth="1"/>
    <col min="17" max="28" width="12.81640625" style="229" customWidth="1"/>
    <col min="29" max="29" width="12.81640625" customWidth="1"/>
  </cols>
  <sheetData>
    <row r="1" spans="1:29" ht="12" customHeight="1" x14ac:dyDescent="0.2">
      <c r="B1" s="152"/>
      <c r="L1">
        <v>1</v>
      </c>
      <c r="M1">
        <v>2</v>
      </c>
      <c r="N1">
        <v>3</v>
      </c>
      <c r="O1">
        <v>4</v>
      </c>
      <c r="P1">
        <v>5</v>
      </c>
      <c r="Q1" s="229">
        <v>6</v>
      </c>
      <c r="R1" s="229">
        <v>7</v>
      </c>
      <c r="S1" s="229">
        <v>8</v>
      </c>
      <c r="T1" s="229">
        <v>9</v>
      </c>
      <c r="U1" s="229">
        <v>10</v>
      </c>
      <c r="V1" s="229">
        <v>11</v>
      </c>
      <c r="W1" s="229">
        <v>12</v>
      </c>
      <c r="X1" s="229">
        <v>13</v>
      </c>
      <c r="Y1" s="229">
        <v>14</v>
      </c>
      <c r="Z1" s="229">
        <v>15</v>
      </c>
      <c r="AA1" s="229">
        <v>16</v>
      </c>
      <c r="AB1" s="229">
        <v>17</v>
      </c>
      <c r="AC1" s="148" t="s">
        <v>192</v>
      </c>
    </row>
    <row r="2" spans="1:29" ht="26.25" customHeight="1" thickBot="1" x14ac:dyDescent="0.25">
      <c r="A2" s="151" t="s">
        <v>135</v>
      </c>
      <c r="B2" s="152"/>
      <c r="AC2" s="148"/>
    </row>
    <row r="3" spans="1:29" ht="27" customHeight="1" x14ac:dyDescent="0.2">
      <c r="A3" s="416" t="s">
        <v>25</v>
      </c>
      <c r="B3" s="409" t="s">
        <v>136</v>
      </c>
      <c r="C3" s="409" t="s">
        <v>137</v>
      </c>
      <c r="D3" s="409" t="s">
        <v>138</v>
      </c>
      <c r="E3" s="409" t="s">
        <v>139</v>
      </c>
      <c r="F3" s="409"/>
      <c r="G3" s="409"/>
      <c r="H3" s="407" t="s">
        <v>141</v>
      </c>
      <c r="I3" s="411" t="s">
        <v>142</v>
      </c>
      <c r="J3" s="407" t="s">
        <v>83</v>
      </c>
      <c r="K3" s="407" t="s">
        <v>143</v>
      </c>
      <c r="L3" s="418" t="s">
        <v>32</v>
      </c>
      <c r="M3" s="418"/>
      <c r="N3" s="418"/>
      <c r="O3" s="418"/>
      <c r="P3" s="419"/>
      <c r="Q3" s="413" t="s">
        <v>191</v>
      </c>
      <c r="R3" s="414"/>
      <c r="S3" s="414"/>
      <c r="T3" s="414"/>
      <c r="U3" s="414"/>
      <c r="V3" s="414"/>
      <c r="W3" s="414"/>
      <c r="X3" s="414"/>
      <c r="Y3" s="414"/>
      <c r="Z3" s="414"/>
      <c r="AA3" s="414"/>
      <c r="AB3" s="414"/>
      <c r="AC3" s="415"/>
    </row>
    <row r="4" spans="1:29" s="150" customFormat="1" ht="30" customHeight="1" x14ac:dyDescent="0.2">
      <c r="A4" s="417"/>
      <c r="B4" s="410"/>
      <c r="C4" s="410"/>
      <c r="D4" s="410"/>
      <c r="E4" s="410"/>
      <c r="F4" s="410"/>
      <c r="G4" s="410"/>
      <c r="H4" s="408"/>
      <c r="I4" s="412"/>
      <c r="J4" s="408"/>
      <c r="K4" s="408"/>
      <c r="L4" s="181" t="s">
        <v>145</v>
      </c>
      <c r="M4" s="181" t="s">
        <v>107</v>
      </c>
      <c r="N4" s="181" t="s">
        <v>146</v>
      </c>
      <c r="O4" s="181" t="s">
        <v>147</v>
      </c>
      <c r="P4" s="199" t="s">
        <v>116</v>
      </c>
      <c r="Q4" s="239" t="s">
        <v>179</v>
      </c>
      <c r="R4" s="240" t="s">
        <v>180</v>
      </c>
      <c r="S4" s="240" t="s">
        <v>181</v>
      </c>
      <c r="T4" s="240" t="s">
        <v>182</v>
      </c>
      <c r="U4" s="240" t="s">
        <v>183</v>
      </c>
      <c r="V4" s="240" t="s">
        <v>184</v>
      </c>
      <c r="W4" s="240" t="s">
        <v>185</v>
      </c>
      <c r="X4" s="240" t="s">
        <v>186</v>
      </c>
      <c r="Y4" s="240" t="s">
        <v>187</v>
      </c>
      <c r="Z4" s="240" t="s">
        <v>188</v>
      </c>
      <c r="AA4" s="240" t="s">
        <v>189</v>
      </c>
      <c r="AB4" s="240" t="s">
        <v>190</v>
      </c>
      <c r="AC4" s="241" t="s">
        <v>192</v>
      </c>
    </row>
    <row r="5" spans="1:29" s="149" customFormat="1" ht="35.25" customHeight="1" x14ac:dyDescent="0.2">
      <c r="A5" s="237" t="s">
        <v>150</v>
      </c>
      <c r="B5" s="153" t="s">
        <v>151</v>
      </c>
      <c r="C5" s="155">
        <v>4800000</v>
      </c>
      <c r="D5" s="158">
        <v>7</v>
      </c>
      <c r="E5" s="159" t="s">
        <v>66</v>
      </c>
      <c r="F5" s="161">
        <v>2</v>
      </c>
      <c r="G5" s="164" t="s">
        <v>140</v>
      </c>
      <c r="H5" s="166">
        <v>2</v>
      </c>
      <c r="I5" s="155">
        <f t="shared" ref="I5:I15" si="0">12-H5+1</f>
        <v>11</v>
      </c>
      <c r="J5" s="155">
        <f>ROUNDDOWN(K5*I5/12,0)</f>
        <v>629200</v>
      </c>
      <c r="K5" s="155">
        <f>ROUNDDOWN(ROUNDUP(1/D5,3)*C5,0)</f>
        <v>686400</v>
      </c>
      <c r="L5" s="155">
        <f>IF($B5="","",IF($F5&gt;L$1,0,IF($F5=L$1,$J5,$K5)))</f>
        <v>0</v>
      </c>
      <c r="M5" s="155">
        <f>IF($B5="","",IF($F5&gt;M$1,0,IF($F5=M$1,$J5,IF($C5-SUM($L5:L5)&lt;=$K5,$C5-SUM($L5:L5)-1,$K5))))</f>
        <v>629200</v>
      </c>
      <c r="N5" s="155">
        <f>IF($B5="","",IF($F5&gt;N$1,0,IF($F5=N$1,$J5,IF($C5-SUM($L5:M5)&lt;=$K5,$C5-SUM($L5:M5)-1,$K5))))</f>
        <v>686400</v>
      </c>
      <c r="O5" s="155">
        <f>IF($B5="","",IF($F5&gt;O$1,0,IF($F5=O$1,$J5,IF($C5-SUM($L5:N5)&lt;=$K5,$C5-SUM($L5:N5)-1,$K5))))</f>
        <v>686400</v>
      </c>
      <c r="P5" s="238">
        <f>IF($B5="","",IF($F5&gt;P$1,0,IF($F5=P$1,$J5,IF($C5-SUM($L5:O5)&lt;=$K5,$C5-SUM($L5:O5)-1,$K5))))</f>
        <v>686400</v>
      </c>
      <c r="Q5" s="247">
        <f>IF($B5="","",IF($F5&gt;Q$1,0,IF($F5=Q$1,$J5,IF($C5-SUM($L5:P5)&lt;=$K5,$C5-SUM($L5:P5)-1,$K5))))</f>
        <v>686400</v>
      </c>
      <c r="R5" s="248">
        <f>IF($B5="","",IF($F5&gt;R$1,0,IF($F5=R$1,$J5,IF($C5-SUM($L5:Q5)&lt;=$K5,$C5-SUM($L5:Q5)-1,$K5))))</f>
        <v>686400</v>
      </c>
      <c r="S5" s="248">
        <f>IF($B5="","",IF($F5&gt;S$1,0,IF($F5=S$1,$J5,IF($C5-SUM($L5:R5)&lt;=$K5,$C5-SUM($L5:R5)-1,$K5))))</f>
        <v>686400</v>
      </c>
      <c r="T5" s="248">
        <f>IF($B5="","",IF($F5&gt;T$1,0,IF($F5=T$1,$J5,IF($C5-SUM($L5:S5)&lt;=$K5,$C5-SUM($L5:S5)-1,$K5))))</f>
        <v>52399</v>
      </c>
      <c r="U5" s="248">
        <f>IF($B5="","",IF($F5&gt;U$1,0,IF($F5=U$1,$J5,IF($C5-SUM($L5:T5)&lt;=$K5,$C5-SUM($L5:T5)-1,$K5))))</f>
        <v>0</v>
      </c>
      <c r="V5" s="248">
        <f>IF($B5="","",IF($F5&gt;V$1,0,IF($F5=V$1,$J5,IF($C5-SUM($L5:U5)&lt;=$K5,$C5-SUM($L5:U5)-1,$K5))))</f>
        <v>0</v>
      </c>
      <c r="W5" s="248">
        <f>IF($B5="","",IF($F5&gt;W$1,0,IF($F5=W$1,$J5,IF($C5-SUM($L5:V5)&lt;=$K5,$C5-SUM($L5:V5)-1,$K5))))</f>
        <v>0</v>
      </c>
      <c r="X5" s="248">
        <f>IF($B5="","",IF($F5&gt;X$1,0,IF($F5=X$1,$J5,IF($C5-SUM($L5:W5)&lt;=$K5,$C5-SUM($L5:W5)-1,$K5))))</f>
        <v>0</v>
      </c>
      <c r="Y5" s="248">
        <f>IF($B5="","",IF($F5&gt;Y$1,0,IF($F5=Y$1,$J5,IF($C5-SUM($L5:X5)&lt;=$K5,$C5-SUM($L5:X5)-1,$K5))))</f>
        <v>0</v>
      </c>
      <c r="Z5" s="248">
        <f>IF($B5="","",IF($F5&gt;Z$1,0,IF($F5=Z$1,$J5,IF($C5-SUM($L5:Y5)&lt;=$K5,$C5-SUM($L5:Y5)-1,$K5))))</f>
        <v>0</v>
      </c>
      <c r="AA5" s="248">
        <f>IF($B5="","",IF($F5&gt;AA$1,0,IF($F5=AA$1,$J5,IF($C5-SUM($L5:Z5)&lt;=$K5,$C5-SUM($L5:Z5)-1,$K5))))</f>
        <v>0</v>
      </c>
      <c r="AB5" s="248">
        <f>IF($B5="","",IF($F5&gt;AB$1,0,IF($F5=AB$1,$J5,IF($C5-SUM($L5:AA5)&lt;=$K5,$C5-SUM($L5:AA5)-1,$K5))))</f>
        <v>0</v>
      </c>
      <c r="AC5" s="249">
        <f>IF($B5="","",IF($F5&gt;AB$1,0,SUM(L5:AB5)+1))</f>
        <v>4800000</v>
      </c>
    </row>
    <row r="6" spans="1:29" ht="30" customHeight="1" x14ac:dyDescent="0.2">
      <c r="A6" s="200">
        <v>1</v>
      </c>
      <c r="B6" s="154"/>
      <c r="C6" s="156"/>
      <c r="D6" s="156"/>
      <c r="E6" s="160" t="s">
        <v>66</v>
      </c>
      <c r="F6" s="162"/>
      <c r="G6" s="165" t="s">
        <v>140</v>
      </c>
      <c r="H6" s="258"/>
      <c r="I6" s="168">
        <f t="shared" si="0"/>
        <v>13</v>
      </c>
      <c r="J6" s="168" t="e">
        <f>ROUNDDOWN(K6*I6/12,0)</f>
        <v>#DIV/0!</v>
      </c>
      <c r="K6" s="168" t="e">
        <f>ROUNDDOWN(ROUNDUP(1/D6,3)*C6,0)</f>
        <v>#DIV/0!</v>
      </c>
      <c r="L6" s="168" t="str">
        <f>IF($B6="","",IF($F6&gt;L$1,0,IF($F6=L$1,$J6,$K6)))</f>
        <v/>
      </c>
      <c r="M6" s="168" t="str">
        <f>IF($B6="","",IF($F6&gt;M$1,0,IF($F6=M$1,$J6,IF($C6-SUM($L6:L6)&lt;=$K6,$C6-SUM($L6:L6)-1,$K6))))</f>
        <v/>
      </c>
      <c r="N6" s="168" t="str">
        <f>IF($B6="","",IF($F6&gt;N$1,0,IF($F6=N$1,$J6,IF($C6-SUM($L6:M6)&lt;=$K6,$C6-SUM($L6:M6)-1,$K6))))</f>
        <v/>
      </c>
      <c r="O6" s="168" t="str">
        <f>IF($B6="","",IF($F6&gt;O$1,0,IF($F6=O$1,$J6,IF($C6-SUM($L6:N6)&lt;=$K6,$C6-SUM($L6:N6)-1,$K6))))</f>
        <v/>
      </c>
      <c r="P6" s="201" t="str">
        <f>IF($B6="","",IF($F6&gt;P$1,0,IF($F6=P$1,$J6,IF($C6-SUM($L6:O6)&lt;=$K6,$C6-SUM($L6:O6)-1,$K6))))</f>
        <v/>
      </c>
      <c r="Q6" s="250" t="str">
        <f>IF($B6="","",IF($F6&gt;Q$1,0,IF($F6=Q$1,$J6,IF($C6-SUM($L6:P6)&lt;=$K6,$C6-SUM($L6:P6)-1,$K6))))</f>
        <v/>
      </c>
      <c r="R6" s="251" t="str">
        <f>IF($B6="","",IF($F6&gt;R$1,0,IF($F6=R$1,$J6,IF($C6-SUM($L6:Q6)&lt;=$K6,$C6-SUM($L6:Q6)-1,$K6))))</f>
        <v/>
      </c>
      <c r="S6" s="251" t="str">
        <f>IF($B6="","",IF($F6&gt;S$1,0,IF($F6=S$1,$J6,IF($C6-SUM($L6:R6)&lt;=$K6,$C6-SUM($L6:R6)-1,$K6))))</f>
        <v/>
      </c>
      <c r="T6" s="251" t="str">
        <f>IF($B6="","",IF($F6&gt;T$1,0,IF($F6=T$1,$J6,IF($C6-SUM($L6:S6)&lt;=$K6,$C6-SUM($L6:S6)-1,$K6))))</f>
        <v/>
      </c>
      <c r="U6" s="251" t="str">
        <f>IF($B6="","",IF($F6&gt;U$1,0,IF($F6=U$1,$J6,IF($C6-SUM($L6:T6)&lt;=$K6,$C6-SUM($L6:T6)-1,$K6))))</f>
        <v/>
      </c>
      <c r="V6" s="251" t="str">
        <f>IF($B6="","",IF($F6&gt;V$1,0,IF($F6=V$1,$J6,IF($C6-SUM($L6:U6)&lt;=$K6,$C6-SUM($L6:U6)-1,$K6))))</f>
        <v/>
      </c>
      <c r="W6" s="251" t="str">
        <f>IF($B6="","",IF($F6&gt;W$1,0,IF($F6=W$1,$J6,IF($C6-SUM($L6:V6)&lt;=$K6,$C6-SUM($L6:V6)-1,$K6))))</f>
        <v/>
      </c>
      <c r="X6" s="251" t="str">
        <f>IF($B6="","",IF($F6&gt;X$1,0,IF($F6=X$1,$J6,IF($C6-SUM($L6:W6)&lt;=$K6,$C6-SUM($L6:W6)-1,$K6))))</f>
        <v/>
      </c>
      <c r="Y6" s="251" t="str">
        <f>IF($B6="","",IF($F6&gt;Y$1,0,IF($F6=Y$1,$J6,IF($C6-SUM($L6:X6)&lt;=$K6,$C6-SUM($L6:X6)-1,$K6))))</f>
        <v/>
      </c>
      <c r="Z6" s="251" t="str">
        <f>IF($B6="","",IF($F6&gt;Z$1,0,IF($F6=Z$1,$J6,IF($C6-SUM($L6:Y6)&lt;=$K6,$C6-SUM($L6:Y6)-1,$K6))))</f>
        <v/>
      </c>
      <c r="AA6" s="251" t="str">
        <f>IF($B6="","",IF($F6&gt;AA$1,0,IF($F6=AA$1,$J6,IF($C6-SUM($L6:Z6)&lt;=$K6,$C6-SUM($L6:Z6)-1,$K6))))</f>
        <v/>
      </c>
      <c r="AB6" s="251" t="str">
        <f>IF($B6="","",IF($F6&gt;AB$1,0,IF($F6=AB$1,$J6,IF($C6-SUM($L6:AA6)&lt;=$K6,$C6-SUM($L6:AA6)-1,$K6))))</f>
        <v/>
      </c>
      <c r="AC6" s="249" t="str">
        <f>IF($B6="","",IF($F6&gt;AB$1,0,SUM(L6:AB6)+1))</f>
        <v/>
      </c>
    </row>
    <row r="7" spans="1:29" ht="30" customHeight="1" x14ac:dyDescent="0.2">
      <c r="A7" s="200">
        <v>2</v>
      </c>
      <c r="B7" s="154"/>
      <c r="C7" s="156"/>
      <c r="D7" s="156"/>
      <c r="E7" s="160" t="s">
        <v>66</v>
      </c>
      <c r="F7" s="162"/>
      <c r="G7" s="165" t="s">
        <v>140</v>
      </c>
      <c r="H7" s="258"/>
      <c r="I7" s="168">
        <f t="shared" si="0"/>
        <v>13</v>
      </c>
      <c r="J7" s="168" t="e">
        <f t="shared" ref="J7:J15" si="1">ROUNDDOWN(K7*I7/12,0)</f>
        <v>#DIV/0!</v>
      </c>
      <c r="K7" s="168" t="e">
        <f t="shared" ref="K7:K15" si="2">ROUNDDOWN(ROUNDUP(1/D7,3)*C7,0)</f>
        <v>#DIV/0!</v>
      </c>
      <c r="L7" s="168" t="str">
        <f t="shared" ref="L7:L19" si="3">IF($B7="","",IF($F7&gt;L$1,0,IF($F7=L$1,$J7,$K7)))</f>
        <v/>
      </c>
      <c r="M7" s="168" t="str">
        <f>IF($B7="","",IF($F7&gt;M$1,0,IF($F7=M$1,$J7,IF($C7-SUM($L7:L7)&lt;=$K7,$C7-SUM($L7:L7)-1,$K7))))</f>
        <v/>
      </c>
      <c r="N7" s="168" t="str">
        <f>IF($B7="","",IF($F7&gt;N$1,0,IF($F7=N$1,$J7,IF($C7-SUM($L7:M7)&lt;=$K7,$C7-SUM($L7:M7)-1,$K7))))</f>
        <v/>
      </c>
      <c r="O7" s="168" t="str">
        <f>IF($B7="","",IF($F7&gt;O$1,0,IF($F7=O$1,$J7,IF($C7-SUM($L7:N7)&lt;=$K7,$C7-SUM($L7:N7)-1,$K7))))</f>
        <v/>
      </c>
      <c r="P7" s="201" t="str">
        <f>IF($B7="","",IF($F7&gt;P$1,0,IF($F7=P$1,$J7,IF($C7-SUM($L7:O7)&lt;=$K7,$C7-SUM($L7:O7)-1,$K7))))</f>
        <v/>
      </c>
      <c r="Q7" s="250" t="str">
        <f>IF($B7="","",IF($F7&gt;Q$1,0,IF($F7=Q$1,$J7,IF($C7-SUM($L7:P7)&lt;=$K7,$C7-SUM($L7:P7)-1,$K7))))</f>
        <v/>
      </c>
      <c r="R7" s="251" t="str">
        <f>IF($B7="","",IF($F7&gt;R$1,0,IF($F7=R$1,$J7,IF($C7-SUM($L7:Q7)&lt;=$K7,$C7-SUM($L7:Q7)-1,$K7))))</f>
        <v/>
      </c>
      <c r="S7" s="251" t="str">
        <f>IF($B7="","",IF($F7&gt;S$1,0,IF($F7=S$1,$J7,IF($C7-SUM($L7:R7)&lt;=$K7,$C7-SUM($L7:R7)-1,$K7))))</f>
        <v/>
      </c>
      <c r="T7" s="251" t="str">
        <f>IF($B7="","",IF($F7&gt;T$1,0,IF($F7=T$1,$J7,IF($C7-SUM($L7:S7)&lt;=$K7,$C7-SUM($L7:S7)-1,$K7))))</f>
        <v/>
      </c>
      <c r="U7" s="251" t="str">
        <f>IF($B7="","",IF($F7&gt;U$1,0,IF($F7=U$1,$J7,IF($C7-SUM($L7:T7)&lt;=$K7,$C7-SUM($L7:T7)-1,$K7))))</f>
        <v/>
      </c>
      <c r="V7" s="251" t="str">
        <f>IF($B7="","",IF($F7&gt;V$1,0,IF($F7=V$1,$J7,IF($C7-SUM($L7:U7)&lt;=$K7,$C7-SUM($L7:U7)-1,$K7))))</f>
        <v/>
      </c>
      <c r="W7" s="251" t="str">
        <f>IF($B7="","",IF($F7&gt;W$1,0,IF($F7=W$1,$J7,IF($C7-SUM($L7:V7)&lt;=$K7,$C7-SUM($L7:V7)-1,$K7))))</f>
        <v/>
      </c>
      <c r="X7" s="251" t="str">
        <f>IF($B7="","",IF($F7&gt;X$1,0,IF($F7=X$1,$J7,IF($C7-SUM($L7:W7)&lt;=$K7,$C7-SUM($L7:W7)-1,$K7))))</f>
        <v/>
      </c>
      <c r="Y7" s="251" t="str">
        <f>IF($B7="","",IF($F7&gt;Y$1,0,IF($F7=Y$1,$J7,IF($C7-SUM($L7:X7)&lt;=$K7,$C7-SUM($L7:X7)-1,$K7))))</f>
        <v/>
      </c>
      <c r="Z7" s="251" t="str">
        <f>IF($B7="","",IF($F7&gt;Z$1,0,IF($F7=Z$1,$J7,IF($C7-SUM($L7:Y7)&lt;=$K7,$C7-SUM($L7:Y7)-1,$K7))))</f>
        <v/>
      </c>
      <c r="AA7" s="251" t="str">
        <f>IF($B7="","",IF($F7&gt;AA$1,0,IF($F7=AA$1,$J7,IF($C7-SUM($L7:Z7)&lt;=$K7,$C7-SUM($L7:Z7)-1,$K7))))</f>
        <v/>
      </c>
      <c r="AB7" s="251" t="str">
        <f>IF($B7="","",IF($F7&gt;AB$1,0,IF($F7=AB$1,$J7,IF($C7-SUM($L7:AA7)&lt;=$K7,$C7-SUM($L7:AA7)-1,$K7))))</f>
        <v/>
      </c>
      <c r="AC7" s="249" t="str">
        <f t="shared" ref="AC7:AC15" si="4">IF($B7="","",IF($F7&gt;AB$1,0,SUM(L7:AB7)+1))</f>
        <v/>
      </c>
    </row>
    <row r="8" spans="1:29" ht="30" customHeight="1" x14ac:dyDescent="0.2">
      <c r="A8" s="200">
        <v>3</v>
      </c>
      <c r="B8" s="154"/>
      <c r="C8" s="156"/>
      <c r="D8" s="156"/>
      <c r="E8" s="160" t="s">
        <v>66</v>
      </c>
      <c r="F8" s="162"/>
      <c r="G8" s="165" t="s">
        <v>140</v>
      </c>
      <c r="H8" s="258"/>
      <c r="I8" s="168">
        <f t="shared" si="0"/>
        <v>13</v>
      </c>
      <c r="J8" s="168" t="e">
        <f t="shared" si="1"/>
        <v>#DIV/0!</v>
      </c>
      <c r="K8" s="168" t="e">
        <f t="shared" si="2"/>
        <v>#DIV/0!</v>
      </c>
      <c r="L8" s="168" t="str">
        <f t="shared" si="3"/>
        <v/>
      </c>
      <c r="M8" s="168" t="str">
        <f>IF($B8="","",IF($F8&gt;M$1,0,IF($F8=M$1,$J8,IF($C8-SUM($L8:L8)&lt;=$K8,$C8-SUM($L8:L8)-1,$K8))))</f>
        <v/>
      </c>
      <c r="N8" s="168" t="str">
        <f>IF($B8="","",IF($F8&gt;N$1,0,IF($F8=N$1,$J8,IF($C8-SUM($L8:M8)&lt;=$K8,$C8-SUM($L8:M8)-1,$K8))))</f>
        <v/>
      </c>
      <c r="O8" s="168" t="str">
        <f>IF($B8="","",IF($F8&gt;O$1,0,IF($F8=O$1,$J8,IF($C8-SUM($L8:N8)&lt;=$K8,$C8-SUM($L8:N8)-1,$K8))))</f>
        <v/>
      </c>
      <c r="P8" s="201" t="str">
        <f>IF($B8="","",IF($F8&gt;P$1,0,IF($F8=P$1,$J8,IF($C8-SUM($L8:O8)&lt;=$K8,$C8-SUM($L8:O8)-1,$K8))))</f>
        <v/>
      </c>
      <c r="Q8" s="250" t="str">
        <f>IF($B8="","",IF($F8&gt;Q$1,0,IF($F8=Q$1,$J8,IF($C8-SUM($L8:P8)&lt;=$K8,$C8-SUM($L8:P8)-1,$K8))))</f>
        <v/>
      </c>
      <c r="R8" s="251" t="str">
        <f>IF($B8="","",IF($F8&gt;R$1,0,IF($F8=R$1,$J8,IF($C8-SUM($L8:Q8)&lt;=$K8,$C8-SUM($L8:Q8)-1,$K8))))</f>
        <v/>
      </c>
      <c r="S8" s="251" t="str">
        <f>IF($B8="","",IF($F8&gt;S$1,0,IF($F8=S$1,$J8,IF($C8-SUM($L8:R8)&lt;=$K8,$C8-SUM($L8:R8)-1,$K8))))</f>
        <v/>
      </c>
      <c r="T8" s="251" t="str">
        <f>IF($B8="","",IF($F8&gt;T$1,0,IF($F8=T$1,$J8,IF($C8-SUM($L8:S8)&lt;=$K8,$C8-SUM($L8:S8)-1,$K8))))</f>
        <v/>
      </c>
      <c r="U8" s="251" t="str">
        <f>IF($B8="","",IF($F8&gt;U$1,0,IF($F8=U$1,$J8,IF($C8-SUM($L8:T8)&lt;=$K8,$C8-SUM($L8:T8)-1,$K8))))</f>
        <v/>
      </c>
      <c r="V8" s="251" t="str">
        <f>IF($B8="","",IF($F8&gt;V$1,0,IF($F8=V$1,$J8,IF($C8-SUM($L8:U8)&lt;=$K8,$C8-SUM($L8:U8)-1,$K8))))</f>
        <v/>
      </c>
      <c r="W8" s="251" t="str">
        <f>IF($B8="","",IF($F8&gt;W$1,0,IF($F8=W$1,$J8,IF($C8-SUM($L8:V8)&lt;=$K8,$C8-SUM($L8:V8)-1,$K8))))</f>
        <v/>
      </c>
      <c r="X8" s="251" t="str">
        <f>IF($B8="","",IF($F8&gt;X$1,0,IF($F8=X$1,$J8,IF($C8-SUM($L8:W8)&lt;=$K8,$C8-SUM($L8:W8)-1,$K8))))</f>
        <v/>
      </c>
      <c r="Y8" s="251" t="str">
        <f>IF($B8="","",IF($F8&gt;Y$1,0,IF($F8=Y$1,$J8,IF($C8-SUM($L8:X8)&lt;=$K8,$C8-SUM($L8:X8)-1,$K8))))</f>
        <v/>
      </c>
      <c r="Z8" s="251" t="str">
        <f>IF($B8="","",IF($F8&gt;Z$1,0,IF($F8=Z$1,$J8,IF($C8-SUM($L8:Y8)&lt;=$K8,$C8-SUM($L8:Y8)-1,$K8))))</f>
        <v/>
      </c>
      <c r="AA8" s="251" t="str">
        <f>IF($B8="","",IF($F8&gt;AA$1,0,IF($F8=AA$1,$J8,IF($C8-SUM($L8:Z8)&lt;=$K8,$C8-SUM($L8:Z8)-1,$K8))))</f>
        <v/>
      </c>
      <c r="AB8" s="251" t="str">
        <f>IF($B8="","",IF($F8&gt;AB$1,0,IF($F8=AB$1,$J8,IF($C8-SUM($L8:AA8)&lt;=$K8,$C8-SUM($L8:AA8)-1,$K8))))</f>
        <v/>
      </c>
      <c r="AC8" s="249" t="str">
        <f t="shared" si="4"/>
        <v/>
      </c>
    </row>
    <row r="9" spans="1:29" ht="30" customHeight="1" x14ac:dyDescent="0.2">
      <c r="A9" s="200">
        <v>4</v>
      </c>
      <c r="B9" s="154"/>
      <c r="C9" s="156"/>
      <c r="D9" s="156"/>
      <c r="E9" s="160" t="s">
        <v>66</v>
      </c>
      <c r="F9" s="162"/>
      <c r="G9" s="165" t="s">
        <v>140</v>
      </c>
      <c r="H9" s="258"/>
      <c r="I9" s="169">
        <f t="shared" si="0"/>
        <v>13</v>
      </c>
      <c r="J9" s="168" t="e">
        <f t="shared" si="1"/>
        <v>#DIV/0!</v>
      </c>
      <c r="K9" s="168" t="e">
        <f t="shared" si="2"/>
        <v>#DIV/0!</v>
      </c>
      <c r="L9" s="168" t="str">
        <f t="shared" si="3"/>
        <v/>
      </c>
      <c r="M9" s="168" t="str">
        <f>IF($B9="","",IF($F9&gt;M$1,0,IF($F9=M$1,$J9,IF($C9-SUM($L9:L9)&lt;=$K9,$C9-SUM($L9:L9)-1,$K9))))</f>
        <v/>
      </c>
      <c r="N9" s="168" t="str">
        <f>IF($B9="","",IF($F9&gt;N$1,0,IF($F9=N$1,$J9,IF($C9-SUM($L9:M9)&lt;=$K9,$C9-SUM($L9:M9)-1,$K9))))</f>
        <v/>
      </c>
      <c r="O9" s="168" t="str">
        <f>IF($B9="","",IF($F9&gt;O$1,0,IF($F9=O$1,$J9,IF($C9-SUM($L9:N9)&lt;=$K9,$C9-SUM($L9:N9)-1,$K9))))</f>
        <v/>
      </c>
      <c r="P9" s="201" t="str">
        <f>IF($B9="","",IF($F9&gt;P$1,0,IF($F9=P$1,$J9,IF($C9-SUM($L9:O9)&lt;=$K9,$C9-SUM($L9:O9)-1,$K9))))</f>
        <v/>
      </c>
      <c r="Q9" s="250" t="str">
        <f>IF($B9="","",IF($F9&gt;Q$1,0,IF($F9=Q$1,$J9,IF($C9-SUM($L9:P9)&lt;=$K9,$C9-SUM($L9:P9)-1,$K9))))</f>
        <v/>
      </c>
      <c r="R9" s="251" t="str">
        <f>IF($B9="","",IF($F9&gt;R$1,0,IF($F9=R$1,$J9,IF($C9-SUM($L9:Q9)&lt;=$K9,$C9-SUM($L9:Q9)-1,$K9))))</f>
        <v/>
      </c>
      <c r="S9" s="251" t="str">
        <f>IF($B9="","",IF($F9&gt;S$1,0,IF($F9=S$1,$J9,IF($C9-SUM($L9:R9)&lt;=$K9,$C9-SUM($L9:R9)-1,$K9))))</f>
        <v/>
      </c>
      <c r="T9" s="251" t="str">
        <f>IF($B9="","",IF($F9&gt;T$1,0,IF($F9=T$1,$J9,IF($C9-SUM($L9:S9)&lt;=$K9,$C9-SUM($L9:S9)-1,$K9))))</f>
        <v/>
      </c>
      <c r="U9" s="251" t="str">
        <f>IF($B9="","",IF($F9&gt;U$1,0,IF($F9=U$1,$J9,IF($C9-SUM($L9:T9)&lt;=$K9,$C9-SUM($L9:T9)-1,$K9))))</f>
        <v/>
      </c>
      <c r="V9" s="251" t="str">
        <f>IF($B9="","",IF($F9&gt;V$1,0,IF($F9=V$1,$J9,IF($C9-SUM($L9:U9)&lt;=$K9,$C9-SUM($L9:U9)-1,$K9))))</f>
        <v/>
      </c>
      <c r="W9" s="251" t="str">
        <f>IF($B9="","",IF($F9&gt;W$1,0,IF($F9=W$1,$J9,IF($C9-SUM($L9:V9)&lt;=$K9,$C9-SUM($L9:V9)-1,$K9))))</f>
        <v/>
      </c>
      <c r="X9" s="251" t="str">
        <f>IF($B9="","",IF($F9&gt;X$1,0,IF($F9=X$1,$J9,IF($C9-SUM($L9:W9)&lt;=$K9,$C9-SUM($L9:W9)-1,$K9))))</f>
        <v/>
      </c>
      <c r="Y9" s="251" t="str">
        <f>IF($B9="","",IF($F9&gt;Y$1,0,IF($F9=Y$1,$J9,IF($C9-SUM($L9:X9)&lt;=$K9,$C9-SUM($L9:X9)-1,$K9))))</f>
        <v/>
      </c>
      <c r="Z9" s="251" t="str">
        <f>IF($B9="","",IF($F9&gt;Z$1,0,IF($F9=Z$1,$J9,IF($C9-SUM($L9:Y9)&lt;=$K9,$C9-SUM($L9:Y9)-1,$K9))))</f>
        <v/>
      </c>
      <c r="AA9" s="251" t="str">
        <f>IF($B9="","",IF($F9&gt;AA$1,0,IF($F9=AA$1,$J9,IF($C9-SUM($L9:Z9)&lt;=$K9,$C9-SUM($L9:Z9)-1,$K9))))</f>
        <v/>
      </c>
      <c r="AB9" s="251" t="str">
        <f>IF($B9="","",IF($F9&gt;AB$1,0,IF($F9=AB$1,$J9,IF($C9-SUM($L9:AA9)&lt;=$K9,$C9-SUM($L9:AA9)-1,$K9))))</f>
        <v/>
      </c>
      <c r="AC9" s="249" t="str">
        <f t="shared" si="4"/>
        <v/>
      </c>
    </row>
    <row r="10" spans="1:29" ht="30" customHeight="1" x14ac:dyDescent="0.2">
      <c r="A10" s="200">
        <v>5</v>
      </c>
      <c r="B10" s="154"/>
      <c r="C10" s="156"/>
      <c r="D10" s="156"/>
      <c r="E10" s="160" t="s">
        <v>66</v>
      </c>
      <c r="F10" s="162"/>
      <c r="G10" s="165" t="s">
        <v>140</v>
      </c>
      <c r="H10" s="258"/>
      <c r="I10" s="168">
        <f t="shared" si="0"/>
        <v>13</v>
      </c>
      <c r="J10" s="168" t="e">
        <f t="shared" si="1"/>
        <v>#DIV/0!</v>
      </c>
      <c r="K10" s="168" t="e">
        <f t="shared" si="2"/>
        <v>#DIV/0!</v>
      </c>
      <c r="L10" s="168" t="str">
        <f t="shared" si="3"/>
        <v/>
      </c>
      <c r="M10" s="168" t="str">
        <f>IF($B10="","",IF($F10&gt;M$1,0,IF($F10=M$1,$J10,IF($C10-SUM($L10:L10)&lt;=$K10,$C10-SUM($L10:L10)-1,$K10))))</f>
        <v/>
      </c>
      <c r="N10" s="168" t="str">
        <f>IF($B10="","",IF($F10&gt;N$1,0,IF($F10=N$1,$J10,IF($C10-SUM($L10:M10)&lt;=$K10,$C10-SUM($L10:M10)-1,$K10))))</f>
        <v/>
      </c>
      <c r="O10" s="168" t="str">
        <f>IF($B10="","",IF($F10&gt;O$1,0,IF($F10=O$1,$J10,IF($C10-SUM($L10:N10)&lt;=$K10,$C10-SUM($L10:N10)-1,$K10))))</f>
        <v/>
      </c>
      <c r="P10" s="201" t="str">
        <f>IF($B10="","",IF($F10&gt;P$1,0,IF($F10=P$1,$J10,IF($C10-SUM($L10:O10)&lt;=$K10,$C10-SUM($L10:O10)-1,$K10))))</f>
        <v/>
      </c>
      <c r="Q10" s="250" t="str">
        <f>IF($B10="","",IF($F10&gt;Q$1,0,IF($F10=Q$1,$J10,IF($C10-SUM($L10:P10)&lt;=$K10,$C10-SUM($L10:P10)-1,$K10))))</f>
        <v/>
      </c>
      <c r="R10" s="251" t="str">
        <f>IF($B10="","",IF($F10&gt;R$1,0,IF($F10=R$1,$J10,IF($C10-SUM($L10:Q10)&lt;=$K10,$C10-SUM($L10:Q10)-1,$K10))))</f>
        <v/>
      </c>
      <c r="S10" s="251" t="str">
        <f>IF($B10="","",IF($F10&gt;S$1,0,IF($F10=S$1,$J10,IF($C10-SUM($L10:R10)&lt;=$K10,$C10-SUM($L10:R10)-1,$K10))))</f>
        <v/>
      </c>
      <c r="T10" s="251" t="str">
        <f>IF($B10="","",IF($F10&gt;T$1,0,IF($F10=T$1,$J10,IF($C10-SUM($L10:S10)&lt;=$K10,$C10-SUM($L10:S10)-1,$K10))))</f>
        <v/>
      </c>
      <c r="U10" s="251" t="str">
        <f>IF($B10="","",IF($F10&gt;U$1,0,IF($F10=U$1,$J10,IF($C10-SUM($L10:T10)&lt;=$K10,$C10-SUM($L10:T10)-1,$K10))))</f>
        <v/>
      </c>
      <c r="V10" s="251" t="str">
        <f>IF($B10="","",IF($F10&gt;V$1,0,IF($F10=V$1,$J10,IF($C10-SUM($L10:U10)&lt;=$K10,$C10-SUM($L10:U10)-1,$K10))))</f>
        <v/>
      </c>
      <c r="W10" s="251" t="str">
        <f>IF($B10="","",IF($F10&gt;W$1,0,IF($F10=W$1,$J10,IF($C10-SUM($L10:V10)&lt;=$K10,$C10-SUM($L10:V10)-1,$K10))))</f>
        <v/>
      </c>
      <c r="X10" s="251" t="str">
        <f>IF($B10="","",IF($F10&gt;X$1,0,IF($F10=X$1,$J10,IF($C10-SUM($L10:W10)&lt;=$K10,$C10-SUM($L10:W10)-1,$K10))))</f>
        <v/>
      </c>
      <c r="Y10" s="251" t="str">
        <f>IF($B10="","",IF($F10&gt;Y$1,0,IF($F10=Y$1,$J10,IF($C10-SUM($L10:X10)&lt;=$K10,$C10-SUM($L10:X10)-1,$K10))))</f>
        <v/>
      </c>
      <c r="Z10" s="251" t="str">
        <f>IF($B10="","",IF($F10&gt;Z$1,0,IF($F10=Z$1,$J10,IF($C10-SUM($L10:Y10)&lt;=$K10,$C10-SUM($L10:Y10)-1,$K10))))</f>
        <v/>
      </c>
      <c r="AA10" s="251" t="str">
        <f>IF($B10="","",IF($F10&gt;AA$1,0,IF($F10=AA$1,$J10,IF($C10-SUM($L10:Z10)&lt;=$K10,$C10-SUM($L10:Z10)-1,$K10))))</f>
        <v/>
      </c>
      <c r="AB10" s="251" t="str">
        <f>IF($B10="","",IF($F10&gt;AB$1,0,IF($F10=AB$1,$J10,IF($C10-SUM($L10:AA10)&lt;=$K10,$C10-SUM($L10:AA10)-1,$K10))))</f>
        <v/>
      </c>
      <c r="AC10" s="249" t="str">
        <f t="shared" si="4"/>
        <v/>
      </c>
    </row>
    <row r="11" spans="1:29" ht="30" customHeight="1" x14ac:dyDescent="0.2">
      <c r="A11" s="200">
        <v>6</v>
      </c>
      <c r="B11" s="154"/>
      <c r="C11" s="156"/>
      <c r="D11" s="156"/>
      <c r="E11" s="160" t="s">
        <v>66</v>
      </c>
      <c r="F11" s="162"/>
      <c r="G11" s="165" t="s">
        <v>140</v>
      </c>
      <c r="H11" s="258"/>
      <c r="I11" s="168">
        <f t="shared" si="0"/>
        <v>13</v>
      </c>
      <c r="J11" s="168" t="e">
        <f t="shared" si="1"/>
        <v>#DIV/0!</v>
      </c>
      <c r="K11" s="168" t="e">
        <f t="shared" si="2"/>
        <v>#DIV/0!</v>
      </c>
      <c r="L11" s="168" t="str">
        <f t="shared" si="3"/>
        <v/>
      </c>
      <c r="M11" s="168" t="str">
        <f>IF($B11="","",IF($F11&gt;M$1,0,IF($F11=M$1,$J11,IF($C11-SUM($L11:L11)&lt;=$K11,$C11-SUM($L11:L11)-1,$K11))))</f>
        <v/>
      </c>
      <c r="N11" s="168" t="str">
        <f>IF($B11="","",IF($F11&gt;N$1,0,IF($F11=N$1,$J11,IF($C11-SUM($L11:M11)&lt;=$K11,$C11-SUM($L11:M11)-1,$K11))))</f>
        <v/>
      </c>
      <c r="O11" s="168" t="str">
        <f>IF($B11="","",IF($F11&gt;O$1,0,IF($F11=O$1,$J11,IF($C11-SUM($L11:N11)&lt;=$K11,$C11-SUM($L11:N11)-1,$K11))))</f>
        <v/>
      </c>
      <c r="P11" s="201" t="str">
        <f>IF($B11="","",IF($F11&gt;P$1,0,IF($F11=P$1,$J11,IF($C11-SUM($L11:O11)&lt;=$K11,$C11-SUM($L11:O11)-1,$K11))))</f>
        <v/>
      </c>
      <c r="Q11" s="250" t="str">
        <f>IF($B11="","",IF($F11&gt;Q$1,0,IF($F11=Q$1,$J11,IF($C11-SUM($L11:P11)&lt;=$K11,$C11-SUM($L11:P11)-1,$K11))))</f>
        <v/>
      </c>
      <c r="R11" s="251" t="str">
        <f>IF($B11="","",IF($F11&gt;R$1,0,IF($F11=R$1,$J11,IF($C11-SUM($L11:Q11)&lt;=$K11,$C11-SUM($L11:Q11)-1,$K11))))</f>
        <v/>
      </c>
      <c r="S11" s="251" t="str">
        <f>IF($B11="","",IF($F11&gt;S$1,0,IF($F11=S$1,$J11,IF($C11-SUM($L11:R11)&lt;=$K11,$C11-SUM($L11:R11)-1,$K11))))</f>
        <v/>
      </c>
      <c r="T11" s="251" t="str">
        <f>IF($B11="","",IF($F11&gt;T$1,0,IF($F11=T$1,$J11,IF($C11-SUM($L11:S11)&lt;=$K11,$C11-SUM($L11:S11)-1,$K11))))</f>
        <v/>
      </c>
      <c r="U11" s="251" t="str">
        <f>IF($B11="","",IF($F11&gt;U$1,0,IF($F11=U$1,$J11,IF($C11-SUM($L11:T11)&lt;=$K11,$C11-SUM($L11:T11)-1,$K11))))</f>
        <v/>
      </c>
      <c r="V11" s="251" t="str">
        <f>IF($B11="","",IF($F11&gt;V$1,0,IF($F11=V$1,$J11,IF($C11-SUM($L11:U11)&lt;=$K11,$C11-SUM($L11:U11)-1,$K11))))</f>
        <v/>
      </c>
      <c r="W11" s="251" t="str">
        <f>IF($B11="","",IF($F11&gt;W$1,0,IF($F11=W$1,$J11,IF($C11-SUM($L11:V11)&lt;=$K11,$C11-SUM($L11:V11)-1,$K11))))</f>
        <v/>
      </c>
      <c r="X11" s="251" t="str">
        <f>IF($B11="","",IF($F11&gt;X$1,0,IF($F11=X$1,$J11,IF($C11-SUM($L11:W11)&lt;=$K11,$C11-SUM($L11:W11)-1,$K11))))</f>
        <v/>
      </c>
      <c r="Y11" s="251" t="str">
        <f>IF($B11="","",IF($F11&gt;Y$1,0,IF($F11=Y$1,$J11,IF($C11-SUM($L11:X11)&lt;=$K11,$C11-SUM($L11:X11)-1,$K11))))</f>
        <v/>
      </c>
      <c r="Z11" s="251" t="str">
        <f>IF($B11="","",IF($F11&gt;Z$1,0,IF($F11=Z$1,$J11,IF($C11-SUM($L11:Y11)&lt;=$K11,$C11-SUM($L11:Y11)-1,$K11))))</f>
        <v/>
      </c>
      <c r="AA11" s="251" t="str">
        <f>IF($B11="","",IF($F11&gt;AA$1,0,IF($F11=AA$1,$J11,IF($C11-SUM($L11:Z11)&lt;=$K11,$C11-SUM($L11:Z11)-1,$K11))))</f>
        <v/>
      </c>
      <c r="AB11" s="251" t="str">
        <f>IF($B11="","",IF($F11&gt;AB$1,0,IF($F11=AB$1,$J11,IF($C11-SUM($L11:AA11)&lt;=$K11,$C11-SUM($L11:AA11)-1,$K11))))</f>
        <v/>
      </c>
      <c r="AC11" s="249" t="str">
        <f t="shared" si="4"/>
        <v/>
      </c>
    </row>
    <row r="12" spans="1:29" ht="30" customHeight="1" x14ac:dyDescent="0.2">
      <c r="A12" s="200">
        <v>7</v>
      </c>
      <c r="B12" s="154"/>
      <c r="C12" s="157"/>
      <c r="D12" s="157"/>
      <c r="E12" s="160" t="s">
        <v>66</v>
      </c>
      <c r="F12" s="163"/>
      <c r="G12" s="165" t="s">
        <v>140</v>
      </c>
      <c r="H12" s="258"/>
      <c r="I12" s="168">
        <f t="shared" si="0"/>
        <v>13</v>
      </c>
      <c r="J12" s="168" t="e">
        <f t="shared" si="1"/>
        <v>#DIV/0!</v>
      </c>
      <c r="K12" s="168" t="e">
        <f t="shared" si="2"/>
        <v>#DIV/0!</v>
      </c>
      <c r="L12" s="168" t="str">
        <f t="shared" si="3"/>
        <v/>
      </c>
      <c r="M12" s="168" t="str">
        <f>IF($B12="","",IF($F12&gt;M$1,0,IF($F12=M$1,$J12,IF($C12-SUM($L12:L12)&lt;=$K12,$C12-SUM($L12:L12)-1,$K12))))</f>
        <v/>
      </c>
      <c r="N12" s="168" t="str">
        <f>IF($B12="","",IF($F12&gt;N$1,0,IF($F12=N$1,$J12,IF($C12-SUM($L12:M12)&lt;=$K12,$C12-SUM($L12:M12)-1,$K12))))</f>
        <v/>
      </c>
      <c r="O12" s="168" t="str">
        <f>IF($B12="","",IF($F12&gt;O$1,0,IF($F12=O$1,$J12,IF($C12-SUM($L12:N12)&lt;=$K12,$C12-SUM($L12:N12)-1,$K12))))</f>
        <v/>
      </c>
      <c r="P12" s="201" t="str">
        <f>IF($B12="","",IF($F12&gt;P$1,0,IF($F12=P$1,$J12,IF($C12-SUM($L12:O12)&lt;=$K12,$C12-SUM($L12:O12)-1,$K12))))</f>
        <v/>
      </c>
      <c r="Q12" s="250" t="str">
        <f>IF($B12="","",IF($F12&gt;Q$1,0,IF($F12=Q$1,$J12,IF($C12-SUM($L12:P12)&lt;=$K12,$C12-SUM($L12:P12)-1,$K12))))</f>
        <v/>
      </c>
      <c r="R12" s="251" t="str">
        <f>IF($B12="","",IF($F12&gt;R$1,0,IF($F12=R$1,$J12,IF($C12-SUM($L12:Q12)&lt;=$K12,$C12-SUM($L12:Q12)-1,$K12))))</f>
        <v/>
      </c>
      <c r="S12" s="251" t="str">
        <f>IF($B12="","",IF($F12&gt;S$1,0,IF($F12=S$1,$J12,IF($C12-SUM($L12:R12)&lt;=$K12,$C12-SUM($L12:R12)-1,$K12))))</f>
        <v/>
      </c>
      <c r="T12" s="251" t="str">
        <f>IF($B12="","",IF($F12&gt;T$1,0,IF($F12=T$1,$J12,IF($C12-SUM($L12:S12)&lt;=$K12,$C12-SUM($L12:S12)-1,$K12))))</f>
        <v/>
      </c>
      <c r="U12" s="251" t="str">
        <f>IF($B12="","",IF($F12&gt;U$1,0,IF($F12=U$1,$J12,IF($C12-SUM($L12:T12)&lt;=$K12,$C12-SUM($L12:T12)-1,$K12))))</f>
        <v/>
      </c>
      <c r="V12" s="251" t="str">
        <f>IF($B12="","",IF($F12&gt;V$1,0,IF($F12=V$1,$J12,IF($C12-SUM($L12:U12)&lt;=$K12,$C12-SUM($L12:U12)-1,$K12))))</f>
        <v/>
      </c>
      <c r="W12" s="251" t="str">
        <f>IF($B12="","",IF($F12&gt;W$1,0,IF($F12=W$1,$J12,IF($C12-SUM($L12:V12)&lt;=$K12,$C12-SUM($L12:V12)-1,$K12))))</f>
        <v/>
      </c>
      <c r="X12" s="251" t="str">
        <f>IF($B12="","",IF($F12&gt;X$1,0,IF($F12=X$1,$J12,IF($C12-SUM($L12:W12)&lt;=$K12,$C12-SUM($L12:W12)-1,$K12))))</f>
        <v/>
      </c>
      <c r="Y12" s="251" t="str">
        <f>IF($B12="","",IF($F12&gt;Y$1,0,IF($F12=Y$1,$J12,IF($C12-SUM($L12:X12)&lt;=$K12,$C12-SUM($L12:X12)-1,$K12))))</f>
        <v/>
      </c>
      <c r="Z12" s="251" t="str">
        <f>IF($B12="","",IF($F12&gt;Z$1,0,IF($F12=Z$1,$J12,IF($C12-SUM($L12:Y12)&lt;=$K12,$C12-SUM($L12:Y12)-1,$K12))))</f>
        <v/>
      </c>
      <c r="AA12" s="251" t="str">
        <f>IF($B12="","",IF($F12&gt;AA$1,0,IF($F12=AA$1,$J12,IF($C12-SUM($L12:Z12)&lt;=$K12,$C12-SUM($L12:Z12)-1,$K12))))</f>
        <v/>
      </c>
      <c r="AB12" s="251" t="str">
        <f>IF($B12="","",IF($F12&gt;AB$1,0,IF($F12=AB$1,$J12,IF($C12-SUM($L12:AA12)&lt;=$K12,$C12-SUM($L12:AA12)-1,$K12))))</f>
        <v/>
      </c>
      <c r="AC12" s="249" t="str">
        <f t="shared" si="4"/>
        <v/>
      </c>
    </row>
    <row r="13" spans="1:29" ht="30" customHeight="1" x14ac:dyDescent="0.2">
      <c r="A13" s="200">
        <v>8</v>
      </c>
      <c r="B13" s="154"/>
      <c r="C13" s="157"/>
      <c r="D13" s="157"/>
      <c r="E13" s="160" t="s">
        <v>66</v>
      </c>
      <c r="F13" s="163"/>
      <c r="G13" s="165" t="s">
        <v>140</v>
      </c>
      <c r="H13" s="258"/>
      <c r="I13" s="168">
        <f t="shared" si="0"/>
        <v>13</v>
      </c>
      <c r="J13" s="168" t="e">
        <f t="shared" si="1"/>
        <v>#DIV/0!</v>
      </c>
      <c r="K13" s="168" t="e">
        <f t="shared" si="2"/>
        <v>#DIV/0!</v>
      </c>
      <c r="L13" s="168" t="str">
        <f t="shared" si="3"/>
        <v/>
      </c>
      <c r="M13" s="168" t="str">
        <f>IF($B13="","",IF($F13&gt;M$1,0,IF($F13=M$1,$J13,IF($C13-SUM($L13:L13)&lt;=$K13,$C13-SUM($L13:L13)-1,$K13))))</f>
        <v/>
      </c>
      <c r="N13" s="168" t="str">
        <f>IF($B13="","",IF($F13&gt;N$1,0,IF($F13=N$1,$J13,IF($C13-SUM($L13:M13)&lt;=$K13,$C13-SUM($L13:M13)-1,$K13))))</f>
        <v/>
      </c>
      <c r="O13" s="168" t="str">
        <f>IF($B13="","",IF($F13&gt;O$1,0,IF($F13=O$1,$J13,IF($C13-SUM($L13:N13)&lt;=$K13,$C13-SUM($L13:N13)-1,$K13))))</f>
        <v/>
      </c>
      <c r="P13" s="201" t="str">
        <f>IF($B13="","",IF($F13&gt;P$1,0,IF($F13=P$1,$J13,IF($C13-SUM($L13:O13)&lt;=$K13,$C13-SUM($L13:O13)-1,$K13))))</f>
        <v/>
      </c>
      <c r="Q13" s="250" t="str">
        <f>IF($B13="","",IF($F13&gt;Q$1,0,IF($F13=Q$1,$J13,IF($C13-SUM($L13:P13)&lt;=$K13,$C13-SUM($L13:P13)-1,$K13))))</f>
        <v/>
      </c>
      <c r="R13" s="251" t="str">
        <f>IF($B13="","",IF($F13&gt;R$1,0,IF($F13=R$1,$J13,IF($C13-SUM($L13:Q13)&lt;=$K13,$C13-SUM($L13:Q13)-1,$K13))))</f>
        <v/>
      </c>
      <c r="S13" s="251" t="str">
        <f>IF($B13="","",IF($F13&gt;S$1,0,IF($F13=S$1,$J13,IF($C13-SUM($L13:R13)&lt;=$K13,$C13-SUM($L13:R13)-1,$K13))))</f>
        <v/>
      </c>
      <c r="T13" s="251" t="str">
        <f>IF($B13="","",IF($F13&gt;T$1,0,IF($F13=T$1,$J13,IF($C13-SUM($L13:S13)&lt;=$K13,$C13-SUM($L13:S13)-1,$K13))))</f>
        <v/>
      </c>
      <c r="U13" s="251" t="str">
        <f>IF($B13="","",IF($F13&gt;U$1,0,IF($F13=U$1,$J13,IF($C13-SUM($L13:T13)&lt;=$K13,$C13-SUM($L13:T13)-1,$K13))))</f>
        <v/>
      </c>
      <c r="V13" s="251" t="str">
        <f>IF($B13="","",IF($F13&gt;V$1,0,IF($F13=V$1,$J13,IF($C13-SUM($L13:U13)&lt;=$K13,$C13-SUM($L13:U13)-1,$K13))))</f>
        <v/>
      </c>
      <c r="W13" s="251" t="str">
        <f>IF($B13="","",IF($F13&gt;W$1,0,IF($F13=W$1,$J13,IF($C13-SUM($L13:V13)&lt;=$K13,$C13-SUM($L13:V13)-1,$K13))))</f>
        <v/>
      </c>
      <c r="X13" s="251" t="str">
        <f>IF($B13="","",IF($F13&gt;X$1,0,IF($F13=X$1,$J13,IF($C13-SUM($L13:W13)&lt;=$K13,$C13-SUM($L13:W13)-1,$K13))))</f>
        <v/>
      </c>
      <c r="Y13" s="251" t="str">
        <f>IF($B13="","",IF($F13&gt;Y$1,0,IF($F13=Y$1,$J13,IF($C13-SUM($L13:X13)&lt;=$K13,$C13-SUM($L13:X13)-1,$K13))))</f>
        <v/>
      </c>
      <c r="Z13" s="251" t="str">
        <f>IF($B13="","",IF($F13&gt;Z$1,0,IF($F13=Z$1,$J13,IF($C13-SUM($L13:Y13)&lt;=$K13,$C13-SUM($L13:Y13)-1,$K13))))</f>
        <v/>
      </c>
      <c r="AA13" s="251" t="str">
        <f>IF($B13="","",IF($F13&gt;AA$1,0,IF($F13=AA$1,$J13,IF($C13-SUM($L13:Z13)&lt;=$K13,$C13-SUM($L13:Z13)-1,$K13))))</f>
        <v/>
      </c>
      <c r="AB13" s="251" t="str">
        <f>IF($B13="","",IF($F13&gt;AB$1,0,IF($F13=AB$1,$J13,IF($C13-SUM($L13:AA13)&lt;=$K13,$C13-SUM($L13:AA13)-1,$K13))))</f>
        <v/>
      </c>
      <c r="AC13" s="249" t="str">
        <f t="shared" si="4"/>
        <v/>
      </c>
    </row>
    <row r="14" spans="1:29" ht="30" customHeight="1" x14ac:dyDescent="0.2">
      <c r="A14" s="200">
        <v>9</v>
      </c>
      <c r="B14" s="154"/>
      <c r="C14" s="157"/>
      <c r="D14" s="157"/>
      <c r="E14" s="160" t="s">
        <v>66</v>
      </c>
      <c r="F14" s="163"/>
      <c r="G14" s="165" t="s">
        <v>140</v>
      </c>
      <c r="H14" s="258"/>
      <c r="I14" s="168">
        <f t="shared" si="0"/>
        <v>13</v>
      </c>
      <c r="J14" s="168" t="e">
        <f t="shared" si="1"/>
        <v>#DIV/0!</v>
      </c>
      <c r="K14" s="168" t="e">
        <f t="shared" si="2"/>
        <v>#DIV/0!</v>
      </c>
      <c r="L14" s="168" t="str">
        <f t="shared" si="3"/>
        <v/>
      </c>
      <c r="M14" s="168" t="str">
        <f>IF($B14="","",IF($F14&gt;M$1,0,IF($F14=M$1,$J14,IF($C14-SUM($L14:L14)&lt;=$K14,$C14-SUM($L14:L14)-1,$K14))))</f>
        <v/>
      </c>
      <c r="N14" s="168" t="str">
        <f>IF($B14="","",IF($F14&gt;N$1,0,IF($F14=N$1,$J14,IF($C14-SUM($L14:M14)&lt;=$K14,$C14-SUM($L14:M14)-1,$K14))))</f>
        <v/>
      </c>
      <c r="O14" s="168" t="str">
        <f>IF($B14="","",IF($F14&gt;O$1,0,IF($F14=O$1,$J14,IF($C14-SUM($L14:N14)&lt;=$K14,$C14-SUM($L14:N14)-1,$K14))))</f>
        <v/>
      </c>
      <c r="P14" s="201" t="str">
        <f>IF($B14="","",IF($F14&gt;P$1,0,IF($F14=P$1,$J14,IF($C14-SUM($L14:O14)&lt;=$K14,$C14-SUM($L14:O14)-1,$K14))))</f>
        <v/>
      </c>
      <c r="Q14" s="250" t="str">
        <f>IF($B14="","",IF($F14&gt;Q$1,0,IF($F14=Q$1,$J14,IF($C14-SUM($L14:P14)&lt;=$K14,$C14-SUM($L14:P14)-1,$K14))))</f>
        <v/>
      </c>
      <c r="R14" s="251" t="str">
        <f>IF($B14="","",IF($F14&gt;R$1,0,IF($F14=R$1,$J14,IF($C14-SUM($L14:Q14)&lt;=$K14,$C14-SUM($L14:Q14)-1,$K14))))</f>
        <v/>
      </c>
      <c r="S14" s="251" t="str">
        <f>IF($B14="","",IF($F14&gt;S$1,0,IF($F14=S$1,$J14,IF($C14-SUM($L14:R14)&lt;=$K14,$C14-SUM($L14:R14)-1,$K14))))</f>
        <v/>
      </c>
      <c r="T14" s="251" t="str">
        <f>IF($B14="","",IF($F14&gt;T$1,0,IF($F14=T$1,$J14,IF($C14-SUM($L14:S14)&lt;=$K14,$C14-SUM($L14:S14)-1,$K14))))</f>
        <v/>
      </c>
      <c r="U14" s="251" t="str">
        <f>IF($B14="","",IF($F14&gt;U$1,0,IF($F14=U$1,$J14,IF($C14-SUM($L14:T14)&lt;=$K14,$C14-SUM($L14:T14)-1,$K14))))</f>
        <v/>
      </c>
      <c r="V14" s="251" t="str">
        <f>IF($B14="","",IF($F14&gt;V$1,0,IF($F14=V$1,$J14,IF($C14-SUM($L14:U14)&lt;=$K14,$C14-SUM($L14:U14)-1,$K14))))</f>
        <v/>
      </c>
      <c r="W14" s="251" t="str">
        <f>IF($B14="","",IF($F14&gt;W$1,0,IF($F14=W$1,$J14,IF($C14-SUM($L14:V14)&lt;=$K14,$C14-SUM($L14:V14)-1,$K14))))</f>
        <v/>
      </c>
      <c r="X14" s="251" t="str">
        <f>IF($B14="","",IF($F14&gt;X$1,0,IF($F14=X$1,$J14,IF($C14-SUM($L14:W14)&lt;=$K14,$C14-SUM($L14:W14)-1,$K14))))</f>
        <v/>
      </c>
      <c r="Y14" s="251" t="str">
        <f>IF($B14="","",IF($F14&gt;Y$1,0,IF($F14=Y$1,$J14,IF($C14-SUM($L14:X14)&lt;=$K14,$C14-SUM($L14:X14)-1,$K14))))</f>
        <v/>
      </c>
      <c r="Z14" s="251" t="str">
        <f>IF($B14="","",IF($F14&gt;Z$1,0,IF($F14=Z$1,$J14,IF($C14-SUM($L14:Y14)&lt;=$K14,$C14-SUM($L14:Y14)-1,$K14))))</f>
        <v/>
      </c>
      <c r="AA14" s="251" t="str">
        <f>IF($B14="","",IF($F14&gt;AA$1,0,IF($F14=AA$1,$J14,IF($C14-SUM($L14:Z14)&lt;=$K14,$C14-SUM($L14:Z14)-1,$K14))))</f>
        <v/>
      </c>
      <c r="AB14" s="251" t="str">
        <f>IF($B14="","",IF($F14&gt;AB$1,0,IF($F14=AB$1,$J14,IF($C14-SUM($L14:AA14)&lt;=$K14,$C14-SUM($L14:AA14)-1,$K14))))</f>
        <v/>
      </c>
      <c r="AC14" s="249" t="str">
        <f t="shared" si="4"/>
        <v/>
      </c>
    </row>
    <row r="15" spans="1:29" ht="30" customHeight="1" x14ac:dyDescent="0.2">
      <c r="A15" s="200">
        <v>10</v>
      </c>
      <c r="B15" s="154"/>
      <c r="C15" s="157"/>
      <c r="D15" s="157"/>
      <c r="E15" s="160" t="s">
        <v>66</v>
      </c>
      <c r="F15" s="163"/>
      <c r="G15" s="165" t="s">
        <v>140</v>
      </c>
      <c r="H15" s="258"/>
      <c r="I15" s="168">
        <f t="shared" si="0"/>
        <v>13</v>
      </c>
      <c r="J15" s="168" t="e">
        <f t="shared" si="1"/>
        <v>#DIV/0!</v>
      </c>
      <c r="K15" s="168" t="e">
        <f t="shared" si="2"/>
        <v>#DIV/0!</v>
      </c>
      <c r="L15" s="168" t="str">
        <f>IF($B15="","",IF($F15&gt;L$1,0,IF($F15=L$1,$J15,$K15)))</f>
        <v/>
      </c>
      <c r="M15" s="170" t="str">
        <f>IF($B15="","",IF($F15&gt;M$1,0,IF($F15=M$1,$J15,IF($C15-SUM($L15:L15)&lt;=$K15,$C15-SUM($L15:L15)-1,$K15))))</f>
        <v/>
      </c>
      <c r="N15" s="170" t="str">
        <f>IF($B15="","",IF($F15&gt;N$1,0,IF($F15=N$1,$J15,IF($C15-SUM($L15:M15)&lt;=$K15,$C15-SUM($L15:M15)-1,$K15))))</f>
        <v/>
      </c>
      <c r="O15" s="170" t="str">
        <f>IF($B15="","",IF($F15&gt;O$1,0,IF($F15=O$1,$J15,IF($C15-SUM($L15:N15)&lt;=$K15,$C15-SUM($L15:N15)-1,$K15))))</f>
        <v/>
      </c>
      <c r="P15" s="209" t="str">
        <f>IF($B15="","",IF($F15&gt;P$1,0,IF($F15=P$1,$J15,IF($C15-SUM($L15:O15)&lt;=$K15,$C15-SUM($L15:O15)-1,$K15))))</f>
        <v/>
      </c>
      <c r="Q15" s="250" t="str">
        <f>IF($B15="","",IF($F15&gt;Q$1,0,IF($F15=Q$1,$J15,IF($C15-SUM($L15:P15)&lt;=$K15,$C15-SUM($L15:P15)-1,$K15))))</f>
        <v/>
      </c>
      <c r="R15" s="251" t="str">
        <f>IF($B15="","",IF($F15&gt;R$1,0,IF($F15=R$1,$J15,IF($C15-SUM($L15:Q15)&lt;=$K15,$C15-SUM($L15:Q15)-1,$K15))))</f>
        <v/>
      </c>
      <c r="S15" s="251" t="str">
        <f>IF($B15="","",IF($F15&gt;S$1,0,IF($F15=S$1,$J15,IF($C15-SUM($L15:R15)&lt;=$K15,$C15-SUM($L15:R15)-1,$K15))))</f>
        <v/>
      </c>
      <c r="T15" s="251" t="str">
        <f>IF($B15="","",IF($F15&gt;T$1,0,IF($F15=T$1,$J15,IF($C15-SUM($L15:S15)&lt;=$K15,$C15-SUM($L15:S15)-1,$K15))))</f>
        <v/>
      </c>
      <c r="U15" s="251" t="str">
        <f>IF($B15="","",IF($F15&gt;U$1,0,IF($F15=U$1,$J15,IF($C15-SUM($L15:T15)&lt;=$K15,$C15-SUM($L15:T15)-1,$K15))))</f>
        <v/>
      </c>
      <c r="V15" s="251" t="str">
        <f>IF($B15="","",IF($F15&gt;V$1,0,IF($F15=V$1,$J15,IF($C15-SUM($L15:U15)&lt;=$K15,$C15-SUM($L15:U15)-1,$K15))))</f>
        <v/>
      </c>
      <c r="W15" s="251" t="str">
        <f>IF($B15="","",IF($F15&gt;W$1,0,IF($F15=W$1,$J15,IF($C15-SUM($L15:V15)&lt;=$K15,$C15-SUM($L15:V15)-1,$K15))))</f>
        <v/>
      </c>
      <c r="X15" s="251" t="str">
        <f>IF($B15="","",IF($F15&gt;X$1,0,IF($F15=X$1,$J15,IF($C15-SUM($L15:W15)&lt;=$K15,$C15-SUM($L15:W15)-1,$K15))))</f>
        <v/>
      </c>
      <c r="Y15" s="251" t="str">
        <f>IF($B15="","",IF($F15&gt;Y$1,0,IF($F15=Y$1,$J15,IF($C15-SUM($L15:X15)&lt;=$K15,$C15-SUM($L15:X15)-1,$K15))))</f>
        <v/>
      </c>
      <c r="Z15" s="251" t="str">
        <f>IF($B15="","",IF($F15&gt;Z$1,0,IF($F15=Z$1,$J15,IF($C15-SUM($L15:Y15)&lt;=$K15,$C15-SUM($L15:Y15)-1,$K15))))</f>
        <v/>
      </c>
      <c r="AA15" s="251" t="str">
        <f>IF($B15="","",IF($F15&gt;AA$1,0,IF($F15=AA$1,$J15,IF($C15-SUM($L15:Z15)&lt;=$K15,$C15-SUM($L15:Z15)-1,$K15))))</f>
        <v/>
      </c>
      <c r="AB15" s="251" t="str">
        <f>IF($B15="","",IF($F15&gt;AB$1,0,IF($F15=AB$1,$J15,IF($C15-SUM($L15:AA15)&lt;=$K15,$C15-SUM($L15:AA15)-1,$K15))))</f>
        <v/>
      </c>
      <c r="AC15" s="249" t="str">
        <f t="shared" si="4"/>
        <v/>
      </c>
    </row>
    <row r="16" spans="1:29" ht="30" customHeight="1" x14ac:dyDescent="0.2">
      <c r="A16" s="200">
        <v>11</v>
      </c>
      <c r="B16" s="154"/>
      <c r="C16" s="156"/>
      <c r="D16" s="156"/>
      <c r="E16" s="160" t="s">
        <v>66</v>
      </c>
      <c r="F16" s="162"/>
      <c r="G16" s="165" t="s">
        <v>140</v>
      </c>
      <c r="H16" s="258"/>
      <c r="I16" s="168">
        <f t="shared" ref="I16:I20" si="5">12-H16+1</f>
        <v>13</v>
      </c>
      <c r="J16" s="168" t="e">
        <f t="shared" ref="J16:J20" si="6">ROUNDDOWN(K16*I16/12,0)</f>
        <v>#DIV/0!</v>
      </c>
      <c r="K16" s="168" t="e">
        <f t="shared" ref="K16:K20" si="7">ROUNDDOWN(ROUNDUP(1/D16,3)*C16,0)</f>
        <v>#DIV/0!</v>
      </c>
      <c r="L16" s="168" t="str">
        <f t="shared" si="3"/>
        <v/>
      </c>
      <c r="M16" s="168" t="str">
        <f>IF($B16="","",IF($F16&gt;M$1,0,IF($F16=M$1,$J16,IF($C16-SUM($L16:L16)&lt;=$K16,$C16-SUM($L16:L16)-1,$K16))))</f>
        <v/>
      </c>
      <c r="N16" s="168" t="str">
        <f>IF($B16="","",IF($F16&gt;N$1,0,IF($F16=N$1,$J16,IF($C16-SUM($L16:M16)&lt;=$K16,$C16-SUM($L16:M16)-1,$K16))))</f>
        <v/>
      </c>
      <c r="O16" s="168" t="str">
        <f>IF($B16="","",IF($F16&gt;O$1,0,IF($F16=O$1,$J16,IF($C16-SUM($L16:N16)&lt;=$K16,$C16-SUM($L16:N16)-1,$K16))))</f>
        <v/>
      </c>
      <c r="P16" s="201" t="str">
        <f>IF($B16="","",IF($F16&gt;P$1,0,IF($F16=P$1,$J16,IF($C16-SUM($L16:O16)&lt;=$K16,$C16-SUM($L16:O16)-1,$K16))))</f>
        <v/>
      </c>
      <c r="Q16" s="259" t="str">
        <f>IF($B16="","",IF($F16&gt;Q$1,0,IF($F16=Q$1,$J16,IF($C16-SUM($L16:P16)&lt;=$K16,$C16-SUM($L16:P16)-1,$K16))))</f>
        <v/>
      </c>
      <c r="R16" s="260" t="str">
        <f>IF($B16="","",IF($F16&gt;R$1,0,IF($F16=R$1,$J16,IF($C16-SUM($L16:Q16)&lt;=$K16,$C16-SUM($L16:Q16)-1,$K16))))</f>
        <v/>
      </c>
      <c r="S16" s="260" t="str">
        <f>IF($B16="","",IF($F16&gt;S$1,0,IF($F16=S$1,$J16,IF($C16-SUM($L16:R16)&lt;=$K16,$C16-SUM($L16:R16)-1,$K16))))</f>
        <v/>
      </c>
      <c r="T16" s="260" t="str">
        <f>IF($B16="","",IF($F16&gt;T$1,0,IF($F16=T$1,$J16,IF($C16-SUM($L16:S16)&lt;=$K16,$C16-SUM($L16:S16)-1,$K16))))</f>
        <v/>
      </c>
      <c r="U16" s="260" t="str">
        <f>IF($B16="","",IF($F16&gt;U$1,0,IF($F16=U$1,$J16,IF($C16-SUM($L16:T16)&lt;=$K16,$C16-SUM($L16:T16)-1,$K16))))</f>
        <v/>
      </c>
      <c r="V16" s="260" t="str">
        <f>IF($B16="","",IF($F16&gt;V$1,0,IF($F16=V$1,$J16,IF($C16-SUM($L16:U16)&lt;=$K16,$C16-SUM($L16:U16)-1,$K16))))</f>
        <v/>
      </c>
      <c r="W16" s="260" t="str">
        <f>IF($B16="","",IF($F16&gt;W$1,0,IF($F16=W$1,$J16,IF($C16-SUM($L16:V16)&lt;=$K16,$C16-SUM($L16:V16)-1,$K16))))</f>
        <v/>
      </c>
      <c r="X16" s="260" t="str">
        <f>IF($B16="","",IF($F16&gt;X$1,0,IF($F16=X$1,$J16,IF($C16-SUM($L16:W16)&lt;=$K16,$C16-SUM($L16:W16)-1,$K16))))</f>
        <v/>
      </c>
      <c r="Y16" s="260" t="str">
        <f>IF($B16="","",IF($F16&gt;Y$1,0,IF($F16=Y$1,$J16,IF($C16-SUM($L16:X16)&lt;=$K16,$C16-SUM($L16:X16)-1,$K16))))</f>
        <v/>
      </c>
      <c r="Z16" s="260" t="str">
        <f>IF($B16="","",IF($F16&gt;Z$1,0,IF($F16=Z$1,$J16,IF($C16-SUM($L16:Y16)&lt;=$K16,$C16-SUM($L16:Y16)-1,$K16))))</f>
        <v/>
      </c>
      <c r="AA16" s="260" t="str">
        <f>IF($B16="","",IF($F16&gt;AA$1,0,IF($F16=AA$1,$J16,IF($C16-SUM($L16:Z16)&lt;=$K16,$C16-SUM($L16:Z16)-1,$K16))))</f>
        <v/>
      </c>
      <c r="AB16" s="260" t="str">
        <f>IF($B16="","",IF($F16&gt;AB$1,0,IF($F16=AB$1,$J16,IF($C16-SUM($L16:AA16)&lt;=$K16,$C16-SUM($L16:AA16)-1,$K16))))</f>
        <v/>
      </c>
      <c r="AC16" s="261" t="str">
        <f t="shared" ref="AC16:AC20" si="8">IF($B16="","",IF($F16&gt;AB$1,0,SUM(L16:AB16)+1))</f>
        <v/>
      </c>
    </row>
    <row r="17" spans="1:29" ht="30" customHeight="1" x14ac:dyDescent="0.2">
      <c r="A17" s="200">
        <v>12</v>
      </c>
      <c r="B17" s="154"/>
      <c r="C17" s="157"/>
      <c r="D17" s="157"/>
      <c r="E17" s="160" t="s">
        <v>66</v>
      </c>
      <c r="F17" s="163"/>
      <c r="G17" s="165" t="s">
        <v>140</v>
      </c>
      <c r="H17" s="258"/>
      <c r="I17" s="168">
        <f t="shared" si="5"/>
        <v>13</v>
      </c>
      <c r="J17" s="168" t="e">
        <f t="shared" si="6"/>
        <v>#DIV/0!</v>
      </c>
      <c r="K17" s="168" t="e">
        <f t="shared" si="7"/>
        <v>#DIV/0!</v>
      </c>
      <c r="L17" s="168" t="str">
        <f t="shared" si="3"/>
        <v/>
      </c>
      <c r="M17" s="168" t="str">
        <f>IF($B17="","",IF($F17&gt;M$1,0,IF($F17=M$1,$J17,IF($C17-SUM($L17:L17)&lt;=$K17,$C17-SUM($L17:L17)-1,$K17))))</f>
        <v/>
      </c>
      <c r="N17" s="168" t="str">
        <f>IF($B17="","",IF($F17&gt;N$1,0,IF($F17=N$1,$J17,IF($C17-SUM($L17:M17)&lt;=$K17,$C17-SUM($L17:M17)-1,$K17))))</f>
        <v/>
      </c>
      <c r="O17" s="168" t="str">
        <f>IF($B17="","",IF($F17&gt;O$1,0,IF($F17=O$1,$J17,IF($C17-SUM($L17:N17)&lt;=$K17,$C17-SUM($L17:N17)-1,$K17))))</f>
        <v/>
      </c>
      <c r="P17" s="201" t="str">
        <f>IF($B17="","",IF($F17&gt;P$1,0,IF($F17=P$1,$J17,IF($C17-SUM($L17:O17)&lt;=$K17,$C17-SUM($L17:O17)-1,$K17))))</f>
        <v/>
      </c>
      <c r="Q17" s="250" t="str">
        <f>IF($B17="","",IF($F17&gt;Q$1,0,IF($F17=Q$1,$J17,IF($C17-SUM($L17:P17)&lt;=$K17,$C17-SUM($L17:P17)-1,$K17))))</f>
        <v/>
      </c>
      <c r="R17" s="251" t="str">
        <f>IF($B17="","",IF($F17&gt;R$1,0,IF($F17=R$1,$J17,IF($C17-SUM($L17:Q17)&lt;=$K17,$C17-SUM($L17:Q17)-1,$K17))))</f>
        <v/>
      </c>
      <c r="S17" s="251" t="str">
        <f>IF($B17="","",IF($F17&gt;S$1,0,IF($F17=S$1,$J17,IF($C17-SUM($L17:R17)&lt;=$K17,$C17-SUM($L17:R17)-1,$K17))))</f>
        <v/>
      </c>
      <c r="T17" s="251" t="str">
        <f>IF($B17="","",IF($F17&gt;T$1,0,IF($F17=T$1,$J17,IF($C17-SUM($L17:S17)&lt;=$K17,$C17-SUM($L17:S17)-1,$K17))))</f>
        <v/>
      </c>
      <c r="U17" s="251" t="str">
        <f>IF($B17="","",IF($F17&gt;U$1,0,IF($F17=U$1,$J17,IF($C17-SUM($L17:T17)&lt;=$K17,$C17-SUM($L17:T17)-1,$K17))))</f>
        <v/>
      </c>
      <c r="V17" s="251" t="str">
        <f>IF($B17="","",IF($F17&gt;V$1,0,IF($F17=V$1,$J17,IF($C17-SUM($L17:U17)&lt;=$K17,$C17-SUM($L17:U17)-1,$K17))))</f>
        <v/>
      </c>
      <c r="W17" s="251" t="str">
        <f>IF($B17="","",IF($F17&gt;W$1,0,IF($F17=W$1,$J17,IF($C17-SUM($L17:V17)&lt;=$K17,$C17-SUM($L17:V17)-1,$K17))))</f>
        <v/>
      </c>
      <c r="X17" s="251" t="str">
        <f>IF($B17="","",IF($F17&gt;X$1,0,IF($F17=X$1,$J17,IF($C17-SUM($L17:W17)&lt;=$K17,$C17-SUM($L17:W17)-1,$K17))))</f>
        <v/>
      </c>
      <c r="Y17" s="251" t="str">
        <f>IF($B17="","",IF($F17&gt;Y$1,0,IF($F17=Y$1,$J17,IF($C17-SUM($L17:X17)&lt;=$K17,$C17-SUM($L17:X17)-1,$K17))))</f>
        <v/>
      </c>
      <c r="Z17" s="251" t="str">
        <f>IF($B17="","",IF($F17&gt;Z$1,0,IF($F17=Z$1,$J17,IF($C17-SUM($L17:Y17)&lt;=$K17,$C17-SUM($L17:Y17)-1,$K17))))</f>
        <v/>
      </c>
      <c r="AA17" s="251" t="str">
        <f>IF($B17="","",IF($F17&gt;AA$1,0,IF($F17=AA$1,$J17,IF($C17-SUM($L17:Z17)&lt;=$K17,$C17-SUM($L17:Z17)-1,$K17))))</f>
        <v/>
      </c>
      <c r="AB17" s="251" t="str">
        <f>IF($B17="","",IF($F17&gt;AB$1,0,IF($F17=AB$1,$J17,IF($C17-SUM($L17:AA17)&lt;=$K17,$C17-SUM($L17:AA17)-1,$K17))))</f>
        <v/>
      </c>
      <c r="AC17" s="249" t="str">
        <f t="shared" si="8"/>
        <v/>
      </c>
    </row>
    <row r="18" spans="1:29" ht="30" customHeight="1" x14ac:dyDescent="0.2">
      <c r="A18" s="200">
        <v>13</v>
      </c>
      <c r="B18" s="154"/>
      <c r="C18" s="157"/>
      <c r="D18" s="157"/>
      <c r="E18" s="160" t="s">
        <v>66</v>
      </c>
      <c r="F18" s="163"/>
      <c r="G18" s="165" t="s">
        <v>140</v>
      </c>
      <c r="H18" s="258"/>
      <c r="I18" s="168">
        <f t="shared" si="5"/>
        <v>13</v>
      </c>
      <c r="J18" s="168" t="e">
        <f t="shared" si="6"/>
        <v>#DIV/0!</v>
      </c>
      <c r="K18" s="168" t="e">
        <f t="shared" si="7"/>
        <v>#DIV/0!</v>
      </c>
      <c r="L18" s="168" t="str">
        <f t="shared" si="3"/>
        <v/>
      </c>
      <c r="M18" s="168" t="str">
        <f>IF($B18="","",IF($F18&gt;M$1,0,IF($F18=M$1,$J18,IF($C18-SUM($L18:L18)&lt;=$K18,$C18-SUM($L18:L18)-1,$K18))))</f>
        <v/>
      </c>
      <c r="N18" s="168" t="str">
        <f>IF($B18="","",IF($F18&gt;N$1,0,IF($F18=N$1,$J18,IF($C18-SUM($L18:M18)&lt;=$K18,$C18-SUM($L18:M18)-1,$K18))))</f>
        <v/>
      </c>
      <c r="O18" s="168" t="str">
        <f>IF($B18="","",IF($F18&gt;O$1,0,IF($F18=O$1,$J18,IF($C18-SUM($L18:N18)&lt;=$K18,$C18-SUM($L18:N18)-1,$K18))))</f>
        <v/>
      </c>
      <c r="P18" s="201" t="str">
        <f>IF($B18="","",IF($F18&gt;P$1,0,IF($F18=P$1,$J18,IF($C18-SUM($L18:O18)&lt;=$K18,$C18-SUM($L18:O18)-1,$K18))))</f>
        <v/>
      </c>
      <c r="Q18" s="250" t="str">
        <f>IF($B18="","",IF($F18&gt;Q$1,0,IF($F18=Q$1,$J18,IF($C18-SUM($L18:P18)&lt;=$K18,$C18-SUM($L18:P18)-1,$K18))))</f>
        <v/>
      </c>
      <c r="R18" s="251" t="str">
        <f>IF($B18="","",IF($F18&gt;R$1,0,IF($F18=R$1,$J18,IF($C18-SUM($L18:Q18)&lt;=$K18,$C18-SUM($L18:Q18)-1,$K18))))</f>
        <v/>
      </c>
      <c r="S18" s="251" t="str">
        <f>IF($B18="","",IF($F18&gt;S$1,0,IF($F18=S$1,$J18,IF($C18-SUM($L18:R18)&lt;=$K18,$C18-SUM($L18:R18)-1,$K18))))</f>
        <v/>
      </c>
      <c r="T18" s="251" t="str">
        <f>IF($B18="","",IF($F18&gt;T$1,0,IF($F18=T$1,$J18,IF($C18-SUM($L18:S18)&lt;=$K18,$C18-SUM($L18:S18)-1,$K18))))</f>
        <v/>
      </c>
      <c r="U18" s="251" t="str">
        <f>IF($B18="","",IF($F18&gt;U$1,0,IF($F18=U$1,$J18,IF($C18-SUM($L18:T18)&lt;=$K18,$C18-SUM($L18:T18)-1,$K18))))</f>
        <v/>
      </c>
      <c r="V18" s="251" t="str">
        <f>IF($B18="","",IF($F18&gt;V$1,0,IF($F18=V$1,$J18,IF($C18-SUM($L18:U18)&lt;=$K18,$C18-SUM($L18:U18)-1,$K18))))</f>
        <v/>
      </c>
      <c r="W18" s="251" t="str">
        <f>IF($B18="","",IF($F18&gt;W$1,0,IF($F18=W$1,$J18,IF($C18-SUM($L18:V18)&lt;=$K18,$C18-SUM($L18:V18)-1,$K18))))</f>
        <v/>
      </c>
      <c r="X18" s="251" t="str">
        <f>IF($B18="","",IF($F18&gt;X$1,0,IF($F18=X$1,$J18,IF($C18-SUM($L18:W18)&lt;=$K18,$C18-SUM($L18:W18)-1,$K18))))</f>
        <v/>
      </c>
      <c r="Y18" s="251" t="str">
        <f>IF($B18="","",IF($F18&gt;Y$1,0,IF($F18=Y$1,$J18,IF($C18-SUM($L18:X18)&lt;=$K18,$C18-SUM($L18:X18)-1,$K18))))</f>
        <v/>
      </c>
      <c r="Z18" s="251" t="str">
        <f>IF($B18="","",IF($F18&gt;Z$1,0,IF($F18=Z$1,$J18,IF($C18-SUM($L18:Y18)&lt;=$K18,$C18-SUM($L18:Y18)-1,$K18))))</f>
        <v/>
      </c>
      <c r="AA18" s="251" t="str">
        <f>IF($B18="","",IF($F18&gt;AA$1,0,IF($F18=AA$1,$J18,IF($C18-SUM($L18:Z18)&lt;=$K18,$C18-SUM($L18:Z18)-1,$K18))))</f>
        <v/>
      </c>
      <c r="AB18" s="251" t="str">
        <f>IF($B18="","",IF($F18&gt;AB$1,0,IF($F18=AB$1,$J18,IF($C18-SUM($L18:AA18)&lt;=$K18,$C18-SUM($L18:AA18)-1,$K18))))</f>
        <v/>
      </c>
      <c r="AC18" s="249" t="str">
        <f t="shared" si="8"/>
        <v/>
      </c>
    </row>
    <row r="19" spans="1:29" ht="30" customHeight="1" x14ac:dyDescent="0.2">
      <c r="A19" s="200">
        <v>14</v>
      </c>
      <c r="B19" s="154"/>
      <c r="C19" s="157"/>
      <c r="D19" s="157"/>
      <c r="E19" s="160" t="s">
        <v>66</v>
      </c>
      <c r="F19" s="163"/>
      <c r="G19" s="165" t="s">
        <v>140</v>
      </c>
      <c r="H19" s="258"/>
      <c r="I19" s="168">
        <f t="shared" si="5"/>
        <v>13</v>
      </c>
      <c r="J19" s="168" t="e">
        <f t="shared" si="6"/>
        <v>#DIV/0!</v>
      </c>
      <c r="K19" s="168" t="e">
        <f t="shared" si="7"/>
        <v>#DIV/0!</v>
      </c>
      <c r="L19" s="168" t="str">
        <f t="shared" si="3"/>
        <v/>
      </c>
      <c r="M19" s="168" t="str">
        <f>IF($B19="","",IF($F19&gt;M$1,0,IF($F19=M$1,$J19,IF($C19-SUM($L19:L19)&lt;=$K19,$C19-SUM($L19:L19)-1,$K19))))</f>
        <v/>
      </c>
      <c r="N19" s="168" t="str">
        <f>IF($B19="","",IF($F19&gt;N$1,0,IF($F19=N$1,$J19,IF($C19-SUM($L19:M19)&lt;=$K19,$C19-SUM($L19:M19)-1,$K19))))</f>
        <v/>
      </c>
      <c r="O19" s="168" t="str">
        <f>IF($B19="","",IF($F19&gt;O$1,0,IF($F19=O$1,$J19,IF($C19-SUM($L19:N19)&lt;=$K19,$C19-SUM($L19:N19)-1,$K19))))</f>
        <v/>
      </c>
      <c r="P19" s="201" t="str">
        <f>IF($B19="","",IF($F19&gt;P$1,0,IF($F19=P$1,$J19,IF($C19-SUM($L19:O19)&lt;=$K19,$C19-SUM($L19:O19)-1,$K19))))</f>
        <v/>
      </c>
      <c r="Q19" s="250" t="str">
        <f>IF($B19="","",IF($F19&gt;Q$1,0,IF($F19=Q$1,$J19,IF($C19-SUM($L19:P19)&lt;=$K19,$C19-SUM($L19:P19)-1,$K19))))</f>
        <v/>
      </c>
      <c r="R19" s="251" t="str">
        <f>IF($B19="","",IF($F19&gt;R$1,0,IF($F19=R$1,$J19,IF($C19-SUM($L19:Q19)&lt;=$K19,$C19-SUM($L19:Q19)-1,$K19))))</f>
        <v/>
      </c>
      <c r="S19" s="251" t="str">
        <f>IF($B19="","",IF($F19&gt;S$1,0,IF($F19=S$1,$J19,IF($C19-SUM($L19:R19)&lt;=$K19,$C19-SUM($L19:R19)-1,$K19))))</f>
        <v/>
      </c>
      <c r="T19" s="251" t="str">
        <f>IF($B19="","",IF($F19&gt;T$1,0,IF($F19=T$1,$J19,IF($C19-SUM($L19:S19)&lt;=$K19,$C19-SUM($L19:S19)-1,$K19))))</f>
        <v/>
      </c>
      <c r="U19" s="251" t="str">
        <f>IF($B19="","",IF($F19&gt;U$1,0,IF($F19=U$1,$J19,IF($C19-SUM($L19:T19)&lt;=$K19,$C19-SUM($L19:T19)-1,$K19))))</f>
        <v/>
      </c>
      <c r="V19" s="251" t="str">
        <f>IF($B19="","",IF($F19&gt;V$1,0,IF($F19=V$1,$J19,IF($C19-SUM($L19:U19)&lt;=$K19,$C19-SUM($L19:U19)-1,$K19))))</f>
        <v/>
      </c>
      <c r="W19" s="251" t="str">
        <f>IF($B19="","",IF($F19&gt;W$1,0,IF($F19=W$1,$J19,IF($C19-SUM($L19:V19)&lt;=$K19,$C19-SUM($L19:V19)-1,$K19))))</f>
        <v/>
      </c>
      <c r="X19" s="251" t="str">
        <f>IF($B19="","",IF($F19&gt;X$1,0,IF($F19=X$1,$J19,IF($C19-SUM($L19:W19)&lt;=$K19,$C19-SUM($L19:W19)-1,$K19))))</f>
        <v/>
      </c>
      <c r="Y19" s="251" t="str">
        <f>IF($B19="","",IF($F19&gt;Y$1,0,IF($F19=Y$1,$J19,IF($C19-SUM($L19:X19)&lt;=$K19,$C19-SUM($L19:X19)-1,$K19))))</f>
        <v/>
      </c>
      <c r="Z19" s="251" t="str">
        <f>IF($B19="","",IF($F19&gt;Z$1,0,IF($F19=Z$1,$J19,IF($C19-SUM($L19:Y19)&lt;=$K19,$C19-SUM($L19:Y19)-1,$K19))))</f>
        <v/>
      </c>
      <c r="AA19" s="251" t="str">
        <f>IF($B19="","",IF($F19&gt;AA$1,0,IF($F19=AA$1,$J19,IF($C19-SUM($L19:Z19)&lt;=$K19,$C19-SUM($L19:Z19)-1,$K19))))</f>
        <v/>
      </c>
      <c r="AB19" s="251" t="str">
        <f>IF($B19="","",IF($F19&gt;AB$1,0,IF($F19=AB$1,$J19,IF($C19-SUM($L19:AA19)&lt;=$K19,$C19-SUM($L19:AA19)-1,$K19))))</f>
        <v/>
      </c>
      <c r="AC19" s="249" t="str">
        <f t="shared" si="8"/>
        <v/>
      </c>
    </row>
    <row r="20" spans="1:29" ht="30" customHeight="1" thickBot="1" x14ac:dyDescent="0.25">
      <c r="A20" s="200">
        <v>15</v>
      </c>
      <c r="B20" s="154"/>
      <c r="C20" s="157"/>
      <c r="D20" s="157"/>
      <c r="E20" s="160" t="s">
        <v>66</v>
      </c>
      <c r="F20" s="163"/>
      <c r="G20" s="165" t="s">
        <v>140</v>
      </c>
      <c r="H20" s="258"/>
      <c r="I20" s="168">
        <f t="shared" si="5"/>
        <v>13</v>
      </c>
      <c r="J20" s="168" t="e">
        <f t="shared" si="6"/>
        <v>#DIV/0!</v>
      </c>
      <c r="K20" s="168" t="e">
        <f t="shared" si="7"/>
        <v>#DIV/0!</v>
      </c>
      <c r="L20" s="168" t="str">
        <f>IF($B20="","",IF($F20&gt;L$1,0,IF($F20=L$1,$J20,$K20)))</f>
        <v/>
      </c>
      <c r="M20" s="170" t="str">
        <f>IF($B20="","",IF($F20&gt;M$1,0,IF($F20=M$1,$J20,IF($C20-SUM($L20:L20)&lt;=$K20,$C20-SUM($L20:L20)-1,$K20))))</f>
        <v/>
      </c>
      <c r="N20" s="170" t="str">
        <f>IF($B20="","",IF($F20&gt;N$1,0,IF($F20=N$1,$J20,IF($C20-SUM($L20:M20)&lt;=$K20,$C20-SUM($L20:M20)-1,$K20))))</f>
        <v/>
      </c>
      <c r="O20" s="170" t="str">
        <f>IF($B20="","",IF($F20&gt;O$1,0,IF($F20=O$1,$J20,IF($C20-SUM($L20:N20)&lt;=$K20,$C20-SUM($L20:N20)-1,$K20))))</f>
        <v/>
      </c>
      <c r="P20" s="209" t="str">
        <f>IF($B20="","",IF($F20&gt;P$1,0,IF($F20=P$1,$J20,IF($C20-SUM($L20:O20)&lt;=$K20,$C20-SUM($L20:O20)-1,$K20))))</f>
        <v/>
      </c>
      <c r="Q20" s="252" t="str">
        <f>IF($B20="","",IF($F20&gt;Q$1,0,IF($F20=Q$1,$J20,IF($C20-SUM($L20:P20)&lt;=$K20,$C20-SUM($L20:P20)-1,$K20))))</f>
        <v/>
      </c>
      <c r="R20" s="253" t="str">
        <f>IF($B20="","",IF($F20&gt;R$1,0,IF($F20=R$1,$J20,IF($C20-SUM($L20:Q20)&lt;=$K20,$C20-SUM($L20:Q20)-1,$K20))))</f>
        <v/>
      </c>
      <c r="S20" s="253" t="str">
        <f>IF($B20="","",IF($F20&gt;S$1,0,IF($F20=S$1,$J20,IF($C20-SUM($L20:R20)&lt;=$K20,$C20-SUM($L20:R20)-1,$K20))))</f>
        <v/>
      </c>
      <c r="T20" s="253" t="str">
        <f>IF($B20="","",IF($F20&gt;T$1,0,IF($F20=T$1,$J20,IF($C20-SUM($L20:S20)&lt;=$K20,$C20-SUM($L20:S20)-1,$K20))))</f>
        <v/>
      </c>
      <c r="U20" s="253" t="str">
        <f>IF($B20="","",IF($F20&gt;U$1,0,IF($F20=U$1,$J20,IF($C20-SUM($L20:T20)&lt;=$K20,$C20-SUM($L20:T20)-1,$K20))))</f>
        <v/>
      </c>
      <c r="V20" s="253" t="str">
        <f>IF($B20="","",IF($F20&gt;V$1,0,IF($F20=V$1,$J20,IF($C20-SUM($L20:U20)&lt;=$K20,$C20-SUM($L20:U20)-1,$K20))))</f>
        <v/>
      </c>
      <c r="W20" s="253" t="str">
        <f>IF($B20="","",IF($F20&gt;W$1,0,IF($F20=W$1,$J20,IF($C20-SUM($L20:V20)&lt;=$K20,$C20-SUM($L20:V20)-1,$K20))))</f>
        <v/>
      </c>
      <c r="X20" s="253" t="str">
        <f>IF($B20="","",IF($F20&gt;X$1,0,IF($F20=X$1,$J20,IF($C20-SUM($L20:W20)&lt;=$K20,$C20-SUM($L20:W20)-1,$K20))))</f>
        <v/>
      </c>
      <c r="Y20" s="253" t="str">
        <f>IF($B20="","",IF($F20&gt;Y$1,0,IF($F20=Y$1,$J20,IF($C20-SUM($L20:X20)&lt;=$K20,$C20-SUM($L20:X20)-1,$K20))))</f>
        <v/>
      </c>
      <c r="Z20" s="253" t="str">
        <f>IF($B20="","",IF($F20&gt;Z$1,0,IF($F20=Z$1,$J20,IF($C20-SUM($L20:Y20)&lt;=$K20,$C20-SUM($L20:Y20)-1,$K20))))</f>
        <v/>
      </c>
      <c r="AA20" s="253" t="str">
        <f>IF($B20="","",IF($F20&gt;AA$1,0,IF($F20=AA$1,$J20,IF($C20-SUM($L20:Z20)&lt;=$K20,$C20-SUM($L20:Z20)-1,$K20))))</f>
        <v/>
      </c>
      <c r="AB20" s="253" t="str">
        <f>IF($B20="","",IF($F20&gt;AB$1,0,IF($F20=AB$1,$J20,IF($C20-SUM($L20:AA20)&lt;=$K20,$C20-SUM($L20:AA20)-1,$K20))))</f>
        <v/>
      </c>
      <c r="AC20" s="254" t="str">
        <f t="shared" si="8"/>
        <v/>
      </c>
    </row>
    <row r="21" spans="1:29" ht="30.75" customHeight="1" thickTop="1" thickBot="1" x14ac:dyDescent="0.25">
      <c r="A21" s="214"/>
      <c r="B21" s="215" t="s">
        <v>178</v>
      </c>
      <c r="C21" s="210">
        <f>SUM(C6:C15)</f>
        <v>0</v>
      </c>
      <c r="D21" s="211"/>
      <c r="E21" s="216"/>
      <c r="F21" s="211"/>
      <c r="G21" s="211"/>
      <c r="H21" s="212"/>
      <c r="I21" s="213"/>
      <c r="J21" s="213"/>
      <c r="K21" s="217" t="s">
        <v>144</v>
      </c>
      <c r="L21" s="218">
        <f t="shared" ref="L21:AC21" si="9">SUM(L6:L15)</f>
        <v>0</v>
      </c>
      <c r="M21" s="218">
        <f t="shared" si="9"/>
        <v>0</v>
      </c>
      <c r="N21" s="218">
        <f t="shared" si="9"/>
        <v>0</v>
      </c>
      <c r="O21" s="218">
        <f t="shared" si="9"/>
        <v>0</v>
      </c>
      <c r="P21" s="219">
        <f t="shared" si="9"/>
        <v>0</v>
      </c>
      <c r="Q21" s="234">
        <f t="shared" si="9"/>
        <v>0</v>
      </c>
      <c r="R21" s="235">
        <f t="shared" si="9"/>
        <v>0</v>
      </c>
      <c r="S21" s="235">
        <f t="shared" si="9"/>
        <v>0</v>
      </c>
      <c r="T21" s="235">
        <f t="shared" si="9"/>
        <v>0</v>
      </c>
      <c r="U21" s="235">
        <f t="shared" si="9"/>
        <v>0</v>
      </c>
      <c r="V21" s="235">
        <f t="shared" si="9"/>
        <v>0</v>
      </c>
      <c r="W21" s="235">
        <f t="shared" si="9"/>
        <v>0</v>
      </c>
      <c r="X21" s="235">
        <f t="shared" si="9"/>
        <v>0</v>
      </c>
      <c r="Y21" s="235">
        <f t="shared" si="9"/>
        <v>0</v>
      </c>
      <c r="Z21" s="235">
        <f t="shared" si="9"/>
        <v>0</v>
      </c>
      <c r="AA21" s="235">
        <f t="shared" si="9"/>
        <v>0</v>
      </c>
      <c r="AB21" s="235">
        <f t="shared" si="9"/>
        <v>0</v>
      </c>
      <c r="AC21" s="236">
        <f t="shared" si="9"/>
        <v>0</v>
      </c>
    </row>
    <row r="23" spans="1:29" x14ac:dyDescent="0.2">
      <c r="B23" s="149" t="s">
        <v>148</v>
      </c>
    </row>
    <row r="24" spans="1:29" ht="14" x14ac:dyDescent="0.2">
      <c r="B24" s="246" t="s">
        <v>193</v>
      </c>
    </row>
    <row r="25" spans="1:29" ht="14" x14ac:dyDescent="0.2">
      <c r="B25" s="151" t="s">
        <v>106</v>
      </c>
    </row>
    <row r="27" spans="1:29" ht="18" x14ac:dyDescent="0.2">
      <c r="B27" s="193" t="s">
        <v>161</v>
      </c>
    </row>
    <row r="28" spans="1:29" ht="18" x14ac:dyDescent="0.2">
      <c r="B28" s="193" t="s">
        <v>162</v>
      </c>
    </row>
    <row r="30" spans="1:29" x14ac:dyDescent="0.2">
      <c r="C30" s="194" t="s">
        <v>163</v>
      </c>
      <c r="D30" s="195">
        <v>2</v>
      </c>
      <c r="E30" s="196">
        <v>0.5</v>
      </c>
      <c r="K30" s="198">
        <f t="shared" ref="K30:K45" si="10">ROUNDUP(1/D30,3)</f>
        <v>0.5</v>
      </c>
    </row>
    <row r="31" spans="1:29" x14ac:dyDescent="0.2">
      <c r="C31" s="194" t="s">
        <v>164</v>
      </c>
      <c r="D31" s="195">
        <v>3</v>
      </c>
      <c r="E31" s="196">
        <v>0.33400000000000002</v>
      </c>
      <c r="K31" s="198">
        <f t="shared" si="10"/>
        <v>0.33400000000000002</v>
      </c>
    </row>
    <row r="32" spans="1:29" x14ac:dyDescent="0.2">
      <c r="C32" s="194"/>
      <c r="D32" s="195">
        <v>4</v>
      </c>
      <c r="E32" s="196">
        <v>0.25</v>
      </c>
      <c r="K32" s="198">
        <f t="shared" si="10"/>
        <v>0.25</v>
      </c>
    </row>
    <row r="33" spans="1:29" x14ac:dyDescent="0.2">
      <c r="C33" s="194"/>
      <c r="D33" s="195">
        <v>5</v>
      </c>
      <c r="E33" s="196">
        <v>0.2</v>
      </c>
      <c r="K33" s="198">
        <f t="shared" si="10"/>
        <v>0.2</v>
      </c>
    </row>
    <row r="34" spans="1:29" x14ac:dyDescent="0.2">
      <c r="C34" s="194"/>
      <c r="D34" s="195">
        <v>6</v>
      </c>
      <c r="E34" s="196">
        <v>0.16700000000000001</v>
      </c>
      <c r="K34" s="198">
        <f t="shared" si="10"/>
        <v>0.16700000000000001</v>
      </c>
    </row>
    <row r="35" spans="1:29" x14ac:dyDescent="0.2">
      <c r="C35" s="194"/>
      <c r="D35" s="195">
        <v>7</v>
      </c>
      <c r="E35" s="196">
        <v>0.14299999999999999</v>
      </c>
      <c r="K35" s="198">
        <f t="shared" si="10"/>
        <v>0.14299999999999999</v>
      </c>
    </row>
    <row r="36" spans="1:29" x14ac:dyDescent="0.2">
      <c r="C36" s="194"/>
      <c r="D36" s="195">
        <v>8</v>
      </c>
      <c r="E36" s="196">
        <v>0.125</v>
      </c>
      <c r="K36" s="198">
        <f t="shared" si="10"/>
        <v>0.125</v>
      </c>
    </row>
    <row r="37" spans="1:29" x14ac:dyDescent="0.2">
      <c r="C37" s="194"/>
      <c r="D37" s="195">
        <v>9</v>
      </c>
      <c r="E37" s="196">
        <v>0.112</v>
      </c>
      <c r="K37" s="198">
        <f t="shared" si="10"/>
        <v>0.112</v>
      </c>
    </row>
    <row r="38" spans="1:29" x14ac:dyDescent="0.2">
      <c r="C38" s="194"/>
      <c r="D38" s="195">
        <v>10</v>
      </c>
      <c r="E38" s="196">
        <v>0.1</v>
      </c>
      <c r="K38" s="198">
        <f t="shared" si="10"/>
        <v>0.1</v>
      </c>
    </row>
    <row r="39" spans="1:29" x14ac:dyDescent="0.2">
      <c r="C39" s="194"/>
      <c r="D39" s="195">
        <v>11</v>
      </c>
      <c r="E39" s="196">
        <v>9.0999999999999998E-2</v>
      </c>
      <c r="K39" s="198">
        <f t="shared" si="10"/>
        <v>9.0999999999999998E-2</v>
      </c>
    </row>
    <row r="40" spans="1:29" x14ac:dyDescent="0.2">
      <c r="C40" s="194"/>
      <c r="D40" s="195">
        <v>12</v>
      </c>
      <c r="E40" s="196">
        <v>8.4000000000000005E-2</v>
      </c>
      <c r="K40" s="198">
        <f t="shared" si="10"/>
        <v>8.4000000000000005E-2</v>
      </c>
    </row>
    <row r="41" spans="1:29" x14ac:dyDescent="0.2">
      <c r="C41" s="194"/>
      <c r="D41" s="195">
        <v>13</v>
      </c>
      <c r="E41" s="196">
        <v>7.6999999999999999E-2</v>
      </c>
      <c r="K41" s="198">
        <f t="shared" si="10"/>
        <v>7.6999999999999999E-2</v>
      </c>
    </row>
    <row r="42" spans="1:29" x14ac:dyDescent="0.2">
      <c r="C42" s="194"/>
      <c r="D42" s="195">
        <v>14</v>
      </c>
      <c r="E42" s="196">
        <v>7.1999999999999995E-2</v>
      </c>
      <c r="K42" s="198">
        <f t="shared" si="10"/>
        <v>7.1999999999999995E-2</v>
      </c>
    </row>
    <row r="43" spans="1:29" x14ac:dyDescent="0.2">
      <c r="C43" s="194"/>
      <c r="D43" s="195">
        <v>15</v>
      </c>
      <c r="E43" s="196">
        <v>6.7000000000000004E-2</v>
      </c>
      <c r="K43" s="198">
        <f t="shared" si="10"/>
        <v>6.7000000000000004E-2</v>
      </c>
    </row>
    <row r="44" spans="1:29" x14ac:dyDescent="0.2">
      <c r="C44" s="194"/>
      <c r="D44" s="195">
        <v>16</v>
      </c>
      <c r="E44" s="196">
        <v>6.3E-2</v>
      </c>
      <c r="K44" s="198">
        <f t="shared" si="10"/>
        <v>6.3E-2</v>
      </c>
    </row>
    <row r="45" spans="1:29" x14ac:dyDescent="0.2">
      <c r="C45" s="194"/>
      <c r="D45" s="195">
        <v>17</v>
      </c>
      <c r="E45" s="196">
        <v>5.8999999999999997E-2</v>
      </c>
      <c r="K45" s="198">
        <f t="shared" si="10"/>
        <v>5.9000000000000004E-2</v>
      </c>
    </row>
    <row r="46" spans="1:29" ht="13.5" thickBot="1" x14ac:dyDescent="0.25">
      <c r="A46" s="222" t="s">
        <v>165</v>
      </c>
      <c r="B46" s="150"/>
      <c r="C46" s="194"/>
      <c r="D46" s="195"/>
      <c r="E46" s="196"/>
    </row>
    <row r="47" spans="1:29" ht="19.899999999999999" customHeight="1" x14ac:dyDescent="0.2">
      <c r="A47" s="416" t="s">
        <v>25</v>
      </c>
      <c r="B47" s="409" t="s">
        <v>136</v>
      </c>
      <c r="C47" s="409" t="s">
        <v>137</v>
      </c>
      <c r="D47" s="409" t="s">
        <v>138</v>
      </c>
      <c r="E47" s="409" t="s">
        <v>139</v>
      </c>
      <c r="F47" s="409"/>
      <c r="G47" s="409"/>
      <c r="H47" s="407" t="s">
        <v>141</v>
      </c>
      <c r="I47" s="411" t="s">
        <v>142</v>
      </c>
      <c r="J47" s="407" t="s">
        <v>83</v>
      </c>
      <c r="K47" s="407" t="s">
        <v>143</v>
      </c>
      <c r="L47" s="418" t="s">
        <v>32</v>
      </c>
      <c r="M47" s="418"/>
      <c r="N47" s="418"/>
      <c r="O47" s="418"/>
      <c r="P47" s="419"/>
      <c r="Q47" s="413" t="s">
        <v>191</v>
      </c>
      <c r="R47" s="414"/>
      <c r="S47" s="414"/>
      <c r="T47" s="414"/>
      <c r="U47" s="414"/>
      <c r="V47" s="414"/>
      <c r="W47" s="414"/>
      <c r="X47" s="414"/>
      <c r="Y47" s="414"/>
      <c r="Z47" s="414"/>
      <c r="AA47" s="414"/>
      <c r="AB47" s="414"/>
      <c r="AC47" s="415"/>
    </row>
    <row r="48" spans="1:29" ht="19.899999999999999" customHeight="1" x14ac:dyDescent="0.2">
      <c r="A48" s="417"/>
      <c r="B48" s="410"/>
      <c r="C48" s="410"/>
      <c r="D48" s="410"/>
      <c r="E48" s="410"/>
      <c r="F48" s="410"/>
      <c r="G48" s="410"/>
      <c r="H48" s="408"/>
      <c r="I48" s="412"/>
      <c r="J48" s="408"/>
      <c r="K48" s="408"/>
      <c r="L48" s="181" t="s">
        <v>145</v>
      </c>
      <c r="M48" s="181" t="s">
        <v>107</v>
      </c>
      <c r="N48" s="181" t="s">
        <v>146</v>
      </c>
      <c r="O48" s="181" t="s">
        <v>147</v>
      </c>
      <c r="P48" s="223" t="s">
        <v>116</v>
      </c>
      <c r="Q48" s="239" t="s">
        <v>179</v>
      </c>
      <c r="R48" s="240" t="s">
        <v>180</v>
      </c>
      <c r="S48" s="240" t="s">
        <v>181</v>
      </c>
      <c r="T48" s="240" t="s">
        <v>182</v>
      </c>
      <c r="U48" s="240" t="s">
        <v>183</v>
      </c>
      <c r="V48" s="240" t="s">
        <v>184</v>
      </c>
      <c r="W48" s="240" t="s">
        <v>185</v>
      </c>
      <c r="X48" s="240" t="s">
        <v>186</v>
      </c>
      <c r="Y48" s="240" t="s">
        <v>187</v>
      </c>
      <c r="Z48" s="240" t="s">
        <v>188</v>
      </c>
      <c r="AA48" s="240" t="s">
        <v>189</v>
      </c>
      <c r="AB48" s="240" t="s">
        <v>190</v>
      </c>
      <c r="AC48" s="241" t="s">
        <v>192</v>
      </c>
    </row>
    <row r="49" spans="1:29" ht="14" x14ac:dyDescent="0.2">
      <c r="A49" s="200">
        <v>1</v>
      </c>
      <c r="B49" s="220" t="s">
        <v>166</v>
      </c>
      <c r="C49" s="197">
        <v>8800000</v>
      </c>
      <c r="D49" s="156">
        <v>10</v>
      </c>
      <c r="E49" s="160" t="s">
        <v>66</v>
      </c>
      <c r="F49" s="162">
        <v>1</v>
      </c>
      <c r="G49" s="165" t="s">
        <v>140</v>
      </c>
      <c r="H49" s="167">
        <v>7</v>
      </c>
      <c r="I49" s="168">
        <f t="shared" ref="I49:I62" si="11">12-H49+1</f>
        <v>6</v>
      </c>
      <c r="J49" s="168">
        <f t="shared" ref="J49:J62" si="12">ROUNDDOWN(K49*I49/12,0)</f>
        <v>440000</v>
      </c>
      <c r="K49" s="168">
        <f t="shared" ref="K49:K62" si="13">ROUNDDOWN(ROUNDUP(1/D49,3)*C49,0)</f>
        <v>880000</v>
      </c>
      <c r="L49" s="168">
        <f t="shared" ref="L49:L62" si="14">IF($B49="","",IF($F49&gt;L$1,0,IF($F49=L$1,$J49,$K49)))</f>
        <v>440000</v>
      </c>
      <c r="M49" s="168">
        <f>IF($B49="","",IF($F49&gt;M$1,0,IF($F49=M$1,$J49,IF($C49-SUM($L49:L49)&lt;=$K49,$C49-SUM($L49:L49)-1,$K49))))</f>
        <v>880000</v>
      </c>
      <c r="N49" s="168">
        <f>IF($B49="","",IF($F49&gt;N$1,0,IF($F49=N$1,$J49,IF($C49-SUM($L49:M49)&lt;=$K49,$C49-SUM($L49:M49)-1,$K49))))</f>
        <v>880000</v>
      </c>
      <c r="O49" s="168">
        <f>IF($B49="","",IF($F49&gt;O$1,0,IF($F49=O$1,$J49,IF($C49-SUM($L49:N49)&lt;=$K49,$C49-SUM($L49:N49)-1,$K49))))</f>
        <v>880000</v>
      </c>
      <c r="P49" s="224">
        <f>IF($B49="","",IF($F49&gt;P$1,0,IF($F49=P$1,$J49,IF($C49-SUM($L49:O49)&lt;=$K49,$C49-SUM($L49:O49)-1,$K49))))</f>
        <v>880000</v>
      </c>
      <c r="Q49" s="230">
        <f>IF($B49="","",IF($F49&gt;Q$1,0,IF($F49=Q$1,$J49,IF($C49-SUM($L49:P49)&lt;=$K49,$C49-SUM($L49:P49)-1,$K49))))</f>
        <v>880000</v>
      </c>
      <c r="R49" s="231">
        <f>IF($B49="","",IF($F49&gt;R$1,0,IF($F49=R$1,$J49,IF($C49-SUM($L49:Q49)&lt;=$K49,$C49-SUM($L49:Q49)-1,$K49))))</f>
        <v>880000</v>
      </c>
      <c r="S49" s="231">
        <f>IF($B49="","",IF($F49&gt;S$1,0,IF($F49=S$1,$J49,IF($C49-SUM($L49:R49)&lt;=$K49,$C49-SUM($L49:R49)-1,$K49))))</f>
        <v>880000</v>
      </c>
      <c r="T49" s="231">
        <f>IF($B49="","",IF($F49&gt;T$1,0,IF($F49=T$1,$J49,IF($C49-SUM($L49:S49)&lt;=$K49,$C49-SUM($L49:S49)-1,$K49))))</f>
        <v>880000</v>
      </c>
      <c r="U49" s="231">
        <f>IF($B49="","",IF($F49&gt;U$1,0,IF($F49=U$1,$J49,IF($C49-SUM($L49:T49)&lt;=$K49,$C49-SUM($L49:T49)-1,$K49))))</f>
        <v>880000</v>
      </c>
      <c r="V49" s="231">
        <f>IF($B49="","",IF($F49&gt;V$1,0,IF($F49=V$1,$J49,IF($C49-SUM($L49:U49)&lt;=$K49,$C49-SUM($L49:U49)-1,$K49))))</f>
        <v>439999</v>
      </c>
      <c r="W49" s="231">
        <f>IF($B49="","",IF($F49&gt;W$1,0,IF($F49=W$1,$J49,IF($C49-SUM($L49:V49)&lt;=$K49,$C49-SUM($L49:V49)-1,$K49))))</f>
        <v>0</v>
      </c>
      <c r="X49" s="231">
        <f>IF($B49="","",IF($F49&gt;X$1,0,IF($F49=X$1,$J49,IF($C49-SUM($L49:W49)&lt;=$K49,$C49-SUM($L49:W49)-1,$K49))))</f>
        <v>0</v>
      </c>
      <c r="Y49" s="231">
        <f>IF($B49="","",IF($F49&gt;Y$1,0,IF($F49=Y$1,$J49,IF($C49-SUM($L49:X49)&lt;=$K49,$C49-SUM($L49:X49)-1,$K49))))</f>
        <v>0</v>
      </c>
      <c r="Z49" s="231">
        <f>IF($B49="","",IF($F49&gt;Z$1,0,IF($F49=Z$1,$J49,IF($C49-SUM($L49:Y49)&lt;=$K49,$C49-SUM($L49:Y49)-1,$K49))))</f>
        <v>0</v>
      </c>
      <c r="AA49" s="231">
        <f>IF($B49="","",IF($F49&gt;AA$1,0,IF($F49=AA$1,$J49,IF($C49-SUM($L49:Z49)&lt;=$K49,$C49-SUM($L49:Z49)-1,$K49))))</f>
        <v>0</v>
      </c>
      <c r="AB49" s="231">
        <f>IF($B49="","",IF($F49&gt;AB$1,0,IF($F49=AB$1,$J49,IF($C49-SUM($L49:AA49)&lt;=$K49,$C49-SUM($L49:AA49)-1,$K49))))</f>
        <v>0</v>
      </c>
      <c r="AC49" s="227">
        <f>IF($B49="","",IF($F49&gt;AB$1,0,SUM(L49:AB49)+1))</f>
        <v>8800000</v>
      </c>
    </row>
    <row r="50" spans="1:29" ht="14" x14ac:dyDescent="0.2">
      <c r="A50" s="200">
        <v>2</v>
      </c>
      <c r="B50" s="220" t="s">
        <v>167</v>
      </c>
      <c r="C50" s="197">
        <v>1320000</v>
      </c>
      <c r="D50" s="156">
        <v>10</v>
      </c>
      <c r="E50" s="160" t="s">
        <v>66</v>
      </c>
      <c r="F50" s="162">
        <v>1</v>
      </c>
      <c r="G50" s="165" t="s">
        <v>140</v>
      </c>
      <c r="H50" s="167">
        <v>4</v>
      </c>
      <c r="I50" s="168">
        <f t="shared" si="11"/>
        <v>9</v>
      </c>
      <c r="J50" s="168">
        <f t="shared" si="12"/>
        <v>99000</v>
      </c>
      <c r="K50" s="168">
        <f t="shared" si="13"/>
        <v>132000</v>
      </c>
      <c r="L50" s="168">
        <f t="shared" si="14"/>
        <v>99000</v>
      </c>
      <c r="M50" s="168">
        <f>IF($B50="","",IF($F50&gt;M$1,0,IF($F50=M$1,$J50,IF($C50-SUM($L50:L50)&lt;=$K50,$C50-SUM($L50:L50)-1,$K50))))</f>
        <v>132000</v>
      </c>
      <c r="N50" s="168">
        <f>IF($B50="","",IF($F50&gt;N$1,0,IF($F50=N$1,$J50,IF($C50-SUM($L50:M50)&lt;=$K50,$C50-SUM($L50:M50)-1,$K50))))</f>
        <v>132000</v>
      </c>
      <c r="O50" s="168">
        <f>IF($B50="","",IF($F50&gt;O$1,0,IF($F50=O$1,$J50,IF($C50-SUM($L50:N50)&lt;=$K50,$C50-SUM($L50:N50)-1,$K50))))</f>
        <v>132000</v>
      </c>
      <c r="P50" s="224">
        <f>IF($B50="","",IF($F50&gt;P$1,0,IF($F50=P$1,$J50,IF($C50-SUM($L50:O50)&lt;=$K50,$C50-SUM($L50:O50)-1,$K50))))</f>
        <v>132000</v>
      </c>
      <c r="Q50" s="230">
        <f>IF($B50="","",IF($F50&gt;Q$1,0,IF($F50=Q$1,$J50,IF($C50-SUM($L50:P50)&lt;=$K50,$C50-SUM($L50:P50)-1,$K50))))</f>
        <v>132000</v>
      </c>
      <c r="R50" s="231">
        <f>IF($B50="","",IF($F50&gt;R$1,0,IF($F50=R$1,$J50,IF($C50-SUM($L50:Q50)&lt;=$K50,$C50-SUM($L50:Q50)-1,$K50))))</f>
        <v>132000</v>
      </c>
      <c r="S50" s="231">
        <f>IF($B50="","",IF($F50&gt;S$1,0,IF($F50=S$1,$J50,IF($C50-SUM($L50:R50)&lt;=$K50,$C50-SUM($L50:R50)-1,$K50))))</f>
        <v>132000</v>
      </c>
      <c r="T50" s="231">
        <f>IF($B50="","",IF($F50&gt;T$1,0,IF($F50=T$1,$J50,IF($C50-SUM($L50:S50)&lt;=$K50,$C50-SUM($L50:S50)-1,$K50))))</f>
        <v>132000</v>
      </c>
      <c r="U50" s="231">
        <f>IF($B50="","",IF($F50&gt;U$1,0,IF($F50=U$1,$J50,IF($C50-SUM($L50:T50)&lt;=$K50,$C50-SUM($L50:T50)-1,$K50))))</f>
        <v>132000</v>
      </c>
      <c r="V50" s="231">
        <f>IF($B50="","",IF($F50&gt;V$1,0,IF($F50=V$1,$J50,IF($C50-SUM($L50:U50)&lt;=$K50,$C50-SUM($L50:U50)-1,$K50))))</f>
        <v>32999</v>
      </c>
      <c r="W50" s="231">
        <f>IF($B50="","",IF($F50&gt;W$1,0,IF($F50=W$1,$J50,IF($C50-SUM($L50:V50)&lt;=$K50,$C50-SUM($L50:V50)-1,$K50))))</f>
        <v>0</v>
      </c>
      <c r="X50" s="231">
        <f>IF($B50="","",IF($F50&gt;X$1,0,IF($F50=X$1,$J50,IF($C50-SUM($L50:W50)&lt;=$K50,$C50-SUM($L50:W50)-1,$K50))))</f>
        <v>0</v>
      </c>
      <c r="Y50" s="231">
        <f>IF($B50="","",IF($F50&gt;Y$1,0,IF($F50=Y$1,$J50,IF($C50-SUM($L50:X50)&lt;=$K50,$C50-SUM($L50:X50)-1,$K50))))</f>
        <v>0</v>
      </c>
      <c r="Z50" s="231">
        <f>IF($B50="","",IF($F50&gt;Z$1,0,IF($F50=Z$1,$J50,IF($C50-SUM($L50:Y50)&lt;=$K50,$C50-SUM($L50:Y50)-1,$K50))))</f>
        <v>0</v>
      </c>
      <c r="AA50" s="231">
        <f>IF($B50="","",IF($F50&gt;AA$1,0,IF($F50=AA$1,$J50,IF($C50-SUM($L50:Z50)&lt;=$K50,$C50-SUM($L50:Z50)-1,$K50))))</f>
        <v>0</v>
      </c>
      <c r="AB50" s="231">
        <f>IF($B50="","",IF($F50&gt;AB$1,0,IF($F50=AB$1,$J50,IF($C50-SUM($L50:AA50)&lt;=$K50,$C50-SUM($L50:AA50)-1,$K50))))</f>
        <v>0</v>
      </c>
      <c r="AC50" s="227">
        <f t="shared" ref="AC50:AC62" si="15">IF($B50="","",IF($F50&gt;AB$1,0,SUM(L50:AB50)+1))</f>
        <v>1320000</v>
      </c>
    </row>
    <row r="51" spans="1:29" ht="14" x14ac:dyDescent="0.2">
      <c r="A51" s="200">
        <v>3</v>
      </c>
      <c r="B51" s="220" t="s">
        <v>168</v>
      </c>
      <c r="C51" s="197">
        <v>990000</v>
      </c>
      <c r="D51" s="156">
        <v>7</v>
      </c>
      <c r="E51" s="160" t="s">
        <v>66</v>
      </c>
      <c r="F51" s="162">
        <v>1</v>
      </c>
      <c r="G51" s="165" t="s">
        <v>140</v>
      </c>
      <c r="H51" s="167">
        <v>7</v>
      </c>
      <c r="I51" s="168">
        <f t="shared" si="11"/>
        <v>6</v>
      </c>
      <c r="J51" s="168">
        <f t="shared" si="12"/>
        <v>70785</v>
      </c>
      <c r="K51" s="168">
        <f t="shared" si="13"/>
        <v>141570</v>
      </c>
      <c r="L51" s="168">
        <f t="shared" si="14"/>
        <v>70785</v>
      </c>
      <c r="M51" s="168">
        <f>IF($B51="","",IF($F51&gt;M$1,0,IF($F51=M$1,$J51,IF($C51-SUM($L51:L51)&lt;=$K51,$C51-SUM($L51:L51)-1,$K51))))</f>
        <v>141570</v>
      </c>
      <c r="N51" s="168">
        <f>IF($B51="","",IF($F51&gt;N$1,0,IF($F51=N$1,$J51,IF($C51-SUM($L51:M51)&lt;=$K51,$C51-SUM($L51:M51)-1,$K51))))</f>
        <v>141570</v>
      </c>
      <c r="O51" s="168">
        <f>IF($B51="","",IF($F51&gt;O$1,0,IF($F51=O$1,$J51,IF($C51-SUM($L51:N51)&lt;=$K51,$C51-SUM($L51:N51)-1,$K51))))</f>
        <v>141570</v>
      </c>
      <c r="P51" s="224">
        <f>IF($B51="","",IF($F51&gt;P$1,0,IF($F51=P$1,$J51,IF($C51-SUM($L51:O51)&lt;=$K51,$C51-SUM($L51:O51)-1,$K51))))</f>
        <v>141570</v>
      </c>
      <c r="Q51" s="230">
        <f>IF($B51="","",IF($F51&gt;Q$1,0,IF($F51=Q$1,$J51,IF($C51-SUM($L51:P51)&lt;=$K51,$C51-SUM($L51:P51)-1,$K51))))</f>
        <v>141570</v>
      </c>
      <c r="R51" s="231">
        <f>IF($B51="","",IF($F51&gt;R$1,0,IF($F51=R$1,$J51,IF($C51-SUM($L51:Q51)&lt;=$K51,$C51-SUM($L51:Q51)-1,$K51))))</f>
        <v>141570</v>
      </c>
      <c r="S51" s="231">
        <f>IF($B51="","",IF($F51&gt;S$1,0,IF($F51=S$1,$J51,IF($C51-SUM($L51:R51)&lt;=$K51,$C51-SUM($L51:R51)-1,$K51))))</f>
        <v>69794</v>
      </c>
      <c r="T51" s="231">
        <f>IF($B51="","",IF($F51&gt;T$1,0,IF($F51=T$1,$J51,IF($C51-SUM($L51:S51)&lt;=$K51,$C51-SUM($L51:S51)-1,$K51))))</f>
        <v>0</v>
      </c>
      <c r="U51" s="231">
        <f>IF($B51="","",IF($F51&gt;U$1,0,IF($F51=U$1,$J51,IF($C51-SUM($L51:T51)&lt;=$K51,$C51-SUM($L51:T51)-1,$K51))))</f>
        <v>0</v>
      </c>
      <c r="V51" s="231">
        <f>IF($B51="","",IF($F51&gt;V$1,0,IF($F51=V$1,$J51,IF($C51-SUM($L51:U51)&lt;=$K51,$C51-SUM($L51:U51)-1,$K51))))</f>
        <v>0</v>
      </c>
      <c r="W51" s="231">
        <f>IF($B51="","",IF($F51&gt;W$1,0,IF($F51=W$1,$J51,IF($C51-SUM($L51:V51)&lt;=$K51,$C51-SUM($L51:V51)-1,$K51))))</f>
        <v>0</v>
      </c>
      <c r="X51" s="231">
        <f>IF($B51="","",IF($F51&gt;X$1,0,IF($F51=X$1,$J51,IF($C51-SUM($L51:W51)&lt;=$K51,$C51-SUM($L51:W51)-1,$K51))))</f>
        <v>0</v>
      </c>
      <c r="Y51" s="231">
        <f>IF($B51="","",IF($F51&gt;Y$1,0,IF($F51=Y$1,$J51,IF($C51-SUM($L51:X51)&lt;=$K51,$C51-SUM($L51:X51)-1,$K51))))</f>
        <v>0</v>
      </c>
      <c r="Z51" s="231">
        <f>IF($B51="","",IF($F51&gt;Z$1,0,IF($F51=Z$1,$J51,IF($C51-SUM($L51:Y51)&lt;=$K51,$C51-SUM($L51:Y51)-1,$K51))))</f>
        <v>0</v>
      </c>
      <c r="AA51" s="231">
        <f>IF($B51="","",IF($F51&gt;AA$1,0,IF($F51=AA$1,$J51,IF($C51-SUM($L51:Z51)&lt;=$K51,$C51-SUM($L51:Z51)-1,$K51))))</f>
        <v>0</v>
      </c>
      <c r="AB51" s="231">
        <f>IF($B51="","",IF($F51&gt;AB$1,0,IF($F51=AB$1,$J51,IF($C51-SUM($L51:AA51)&lt;=$K51,$C51-SUM($L51:AA51)-1,$K51))))</f>
        <v>0</v>
      </c>
      <c r="AC51" s="227">
        <f t="shared" si="15"/>
        <v>990000</v>
      </c>
    </row>
    <row r="52" spans="1:29" ht="14" x14ac:dyDescent="0.2">
      <c r="A52" s="200">
        <v>4</v>
      </c>
      <c r="B52" s="220" t="s">
        <v>169</v>
      </c>
      <c r="C52" s="197">
        <v>3000000</v>
      </c>
      <c r="D52" s="156">
        <v>14</v>
      </c>
      <c r="E52" s="160" t="s">
        <v>66</v>
      </c>
      <c r="F52" s="162">
        <v>1</v>
      </c>
      <c r="G52" s="165" t="s">
        <v>140</v>
      </c>
      <c r="H52" s="167">
        <v>1</v>
      </c>
      <c r="I52" s="168">
        <f t="shared" si="11"/>
        <v>12</v>
      </c>
      <c r="J52" s="168">
        <f t="shared" si="12"/>
        <v>216000</v>
      </c>
      <c r="K52" s="168">
        <f t="shared" si="13"/>
        <v>216000</v>
      </c>
      <c r="L52" s="168">
        <f t="shared" si="14"/>
        <v>216000</v>
      </c>
      <c r="M52" s="168">
        <f>IF($B52="","",IF($F52&gt;M$1,0,IF($F52=M$1,$J52,IF($C52-SUM($L52:L52)&lt;=$K52,$C52-SUM($L52:L52)-1,$K52))))</f>
        <v>216000</v>
      </c>
      <c r="N52" s="168">
        <f>IF($B52="","",IF($F52&gt;N$1,0,IF($F52=N$1,$J52,IF($C52-SUM($L52:M52)&lt;=$K52,$C52-SUM($L52:M52)-1,$K52))))</f>
        <v>216000</v>
      </c>
      <c r="O52" s="168">
        <f>IF($B52="","",IF($F52&gt;O$1,0,IF($F52=O$1,$J52,IF($C52-SUM($L52:N52)&lt;=$K52,$C52-SUM($L52:N52)-1,$K52))))</f>
        <v>216000</v>
      </c>
      <c r="P52" s="224">
        <f>IF($B52="","",IF($F52&gt;P$1,0,IF($F52=P$1,$J52,IF($C52-SUM($L52:O52)&lt;=$K52,$C52-SUM($L52:O52)-1,$K52))))</f>
        <v>216000</v>
      </c>
      <c r="Q52" s="230">
        <f>IF($B52="","",IF($F52&gt;Q$1,0,IF($F52=Q$1,$J52,IF($C52-SUM($L52:P52)&lt;=$K52,$C52-SUM($L52:P52)-1,$K52))))</f>
        <v>216000</v>
      </c>
      <c r="R52" s="231">
        <f>IF($B52="","",IF($F52&gt;R$1,0,IF($F52=R$1,$J52,IF($C52-SUM($L52:Q52)&lt;=$K52,$C52-SUM($L52:Q52)-1,$K52))))</f>
        <v>216000</v>
      </c>
      <c r="S52" s="231">
        <f>IF($B52="","",IF($F52&gt;S$1,0,IF($F52=S$1,$J52,IF($C52-SUM($L52:R52)&lt;=$K52,$C52-SUM($L52:R52)-1,$K52))))</f>
        <v>216000</v>
      </c>
      <c r="T52" s="231">
        <f>IF($B52="","",IF($F52&gt;T$1,0,IF($F52=T$1,$J52,IF($C52-SUM($L52:S52)&lt;=$K52,$C52-SUM($L52:S52)-1,$K52))))</f>
        <v>216000</v>
      </c>
      <c r="U52" s="231">
        <f>IF($B52="","",IF($F52&gt;U$1,0,IF($F52=U$1,$J52,IF($C52-SUM($L52:T52)&lt;=$K52,$C52-SUM($L52:T52)-1,$K52))))</f>
        <v>216000</v>
      </c>
      <c r="V52" s="231">
        <f>IF($B52="","",IF($F52&gt;V$1,0,IF($F52=V$1,$J52,IF($C52-SUM($L52:U52)&lt;=$K52,$C52-SUM($L52:U52)-1,$K52))))</f>
        <v>216000</v>
      </c>
      <c r="W52" s="231">
        <f>IF($B52="","",IF($F52&gt;W$1,0,IF($F52=W$1,$J52,IF($C52-SUM($L52:V52)&lt;=$K52,$C52-SUM($L52:V52)-1,$K52))))</f>
        <v>216000</v>
      </c>
      <c r="X52" s="231">
        <f>IF($B52="","",IF($F52&gt;X$1,0,IF($F52=X$1,$J52,IF($C52-SUM($L52:W52)&lt;=$K52,$C52-SUM($L52:W52)-1,$K52))))</f>
        <v>216000</v>
      </c>
      <c r="Y52" s="231">
        <f>IF($B52="","",IF($F52&gt;Y$1,0,IF($F52=Y$1,$J52,IF($C52-SUM($L52:X52)&lt;=$K52,$C52-SUM($L52:X52)-1,$K52))))</f>
        <v>191999</v>
      </c>
      <c r="Z52" s="231">
        <f>IF($B52="","",IF($F52&gt;Z$1,0,IF($F52=Z$1,$J52,IF($C52-SUM($L52:Y52)&lt;=$K52,$C52-SUM($L52:Y52)-1,$K52))))</f>
        <v>0</v>
      </c>
      <c r="AA52" s="231">
        <f>IF($B52="","",IF($F52&gt;AA$1,0,IF($F52=AA$1,$J52,IF($C52-SUM($L52:Z52)&lt;=$K52,$C52-SUM($L52:Z52)-1,$K52))))</f>
        <v>0</v>
      </c>
      <c r="AB52" s="231">
        <f>IF($B52="","",IF($F52&gt;AB$1,0,IF($F52=AB$1,$J52,IF($C52-SUM($L52:AA52)&lt;=$K52,$C52-SUM($L52:AA52)-1,$K52))))</f>
        <v>0</v>
      </c>
      <c r="AC52" s="227">
        <f t="shared" si="15"/>
        <v>3000000</v>
      </c>
    </row>
    <row r="53" spans="1:29" ht="14" x14ac:dyDescent="0.2">
      <c r="A53" s="200">
        <v>5</v>
      </c>
      <c r="B53" s="220" t="s">
        <v>170</v>
      </c>
      <c r="C53" s="197">
        <v>550000</v>
      </c>
      <c r="D53" s="156">
        <v>7</v>
      </c>
      <c r="E53" s="160" t="s">
        <v>66</v>
      </c>
      <c r="F53" s="162">
        <v>1</v>
      </c>
      <c r="G53" s="165" t="s">
        <v>140</v>
      </c>
      <c r="H53" s="167">
        <v>1</v>
      </c>
      <c r="I53" s="168">
        <f t="shared" si="11"/>
        <v>12</v>
      </c>
      <c r="J53" s="168">
        <f t="shared" si="12"/>
        <v>78650</v>
      </c>
      <c r="K53" s="168">
        <f t="shared" si="13"/>
        <v>78650</v>
      </c>
      <c r="L53" s="168">
        <f t="shared" si="14"/>
        <v>78650</v>
      </c>
      <c r="M53" s="168">
        <f>IF($B53="","",IF($F53&gt;M$1,0,IF($F53=M$1,$J53,IF($C53-SUM($L53:L53)&lt;=$K53,$C53-SUM($L53:L53)-1,$K53))))</f>
        <v>78650</v>
      </c>
      <c r="N53" s="168">
        <f>IF($B53="","",IF($F53&gt;N$1,0,IF($F53=N$1,$J53,IF($C53-SUM($L53:M53)&lt;=$K53,$C53-SUM($L53:M53)-1,$K53))))</f>
        <v>78650</v>
      </c>
      <c r="O53" s="168">
        <f>IF($B53="","",IF($F53&gt;O$1,0,IF($F53=O$1,$J53,IF($C53-SUM($L53:N53)&lt;=$K53,$C53-SUM($L53:N53)-1,$K53))))</f>
        <v>78650</v>
      </c>
      <c r="P53" s="224">
        <f>IF($B53="","",IF($F53&gt;P$1,0,IF($F53=P$1,$J53,IF($C53-SUM($L53:O53)&lt;=$K53,$C53-SUM($L53:O53)-1,$K53))))</f>
        <v>78650</v>
      </c>
      <c r="Q53" s="230">
        <f>IF($B53="","",IF($F53&gt;Q$1,0,IF($F53=Q$1,$J53,IF($C53-SUM($L53:P53)&lt;=$K53,$C53-SUM($L53:P53)-1,$K53))))</f>
        <v>78650</v>
      </c>
      <c r="R53" s="231">
        <f>IF($B53="","",IF($F53&gt;R$1,0,IF($F53=R$1,$J53,IF($C53-SUM($L53:Q53)&lt;=$K53,$C53-SUM($L53:Q53)-1,$K53))))</f>
        <v>78099</v>
      </c>
      <c r="S53" s="231">
        <f>IF($B53="","",IF($F53&gt;S$1,0,IF($F53=S$1,$J53,IF($C53-SUM($L53:R53)&lt;=$K53,$C53-SUM($L53:R53)-1,$K53))))</f>
        <v>0</v>
      </c>
      <c r="T53" s="231">
        <f>IF($B53="","",IF($F53&gt;T$1,0,IF($F53=T$1,$J53,IF($C53-SUM($L53:S53)&lt;=$K53,$C53-SUM($L53:S53)-1,$K53))))</f>
        <v>0</v>
      </c>
      <c r="U53" s="231">
        <f>IF($B53="","",IF($F53&gt;U$1,0,IF($F53=U$1,$J53,IF($C53-SUM($L53:T53)&lt;=$K53,$C53-SUM($L53:T53)-1,$K53))))</f>
        <v>0</v>
      </c>
      <c r="V53" s="231">
        <f>IF($B53="","",IF($F53&gt;V$1,0,IF($F53=V$1,$J53,IF($C53-SUM($L53:U53)&lt;=$K53,$C53-SUM($L53:U53)-1,$K53))))</f>
        <v>0</v>
      </c>
      <c r="W53" s="231">
        <f>IF($B53="","",IF($F53&gt;W$1,0,IF($F53=W$1,$J53,IF($C53-SUM($L53:V53)&lt;=$K53,$C53-SUM($L53:V53)-1,$K53))))</f>
        <v>0</v>
      </c>
      <c r="X53" s="231">
        <f>IF($B53="","",IF($F53&gt;X$1,0,IF($F53=X$1,$J53,IF($C53-SUM($L53:W53)&lt;=$K53,$C53-SUM($L53:W53)-1,$K53))))</f>
        <v>0</v>
      </c>
      <c r="Y53" s="231">
        <f>IF($B53="","",IF($F53&gt;Y$1,0,IF($F53=Y$1,$J53,IF($C53-SUM($L53:X53)&lt;=$K53,$C53-SUM($L53:X53)-1,$K53))))</f>
        <v>0</v>
      </c>
      <c r="Z53" s="231">
        <f>IF($B53="","",IF($F53&gt;Z$1,0,IF($F53=Z$1,$J53,IF($C53-SUM($L53:Y53)&lt;=$K53,$C53-SUM($L53:Y53)-1,$K53))))</f>
        <v>0</v>
      </c>
      <c r="AA53" s="231">
        <f>IF($B53="","",IF($F53&gt;AA$1,0,IF($F53=AA$1,$J53,IF($C53-SUM($L53:Z53)&lt;=$K53,$C53-SUM($L53:Z53)-1,$K53))))</f>
        <v>0</v>
      </c>
      <c r="AB53" s="231">
        <f>IF($B53="","",IF($F53&gt;AB$1,0,IF($F53=AB$1,$J53,IF($C53-SUM($L53:AA53)&lt;=$K53,$C53-SUM($L53:AA53)-1,$K53))))</f>
        <v>0</v>
      </c>
      <c r="AC53" s="227">
        <f t="shared" si="15"/>
        <v>550000</v>
      </c>
    </row>
    <row r="54" spans="1:29" ht="14" x14ac:dyDescent="0.2">
      <c r="A54" s="200">
        <v>6</v>
      </c>
      <c r="B54" s="220" t="s">
        <v>171</v>
      </c>
      <c r="C54" s="197">
        <v>550000</v>
      </c>
      <c r="D54" s="156">
        <v>7</v>
      </c>
      <c r="E54" s="160" t="s">
        <v>66</v>
      </c>
      <c r="F54" s="162">
        <v>1</v>
      </c>
      <c r="G54" s="165" t="s">
        <v>140</v>
      </c>
      <c r="H54" s="167">
        <v>10</v>
      </c>
      <c r="I54" s="168">
        <f t="shared" si="11"/>
        <v>3</v>
      </c>
      <c r="J54" s="168">
        <f t="shared" si="12"/>
        <v>19662</v>
      </c>
      <c r="K54" s="168">
        <f t="shared" si="13"/>
        <v>78650</v>
      </c>
      <c r="L54" s="168">
        <f t="shared" si="14"/>
        <v>19662</v>
      </c>
      <c r="M54" s="168">
        <f>IF($B54="","",IF($F54&gt;M$1,0,IF($F54=M$1,$J54,IF($C54-SUM($L54:L54)&lt;=$K54,$C54-SUM($L54:L54)-1,$K54))))</f>
        <v>78650</v>
      </c>
      <c r="N54" s="168">
        <f>IF($B54="","",IF($F54&gt;N$1,0,IF($F54=N$1,$J54,IF($C54-SUM($L54:M54)&lt;=$K54,$C54-SUM($L54:M54)-1,$K54))))</f>
        <v>78650</v>
      </c>
      <c r="O54" s="168">
        <f>IF($B54="","",IF($F54&gt;O$1,0,IF($F54=O$1,$J54,IF($C54-SUM($L54:N54)&lt;=$K54,$C54-SUM($L54:N54)-1,$K54))))</f>
        <v>78650</v>
      </c>
      <c r="P54" s="224">
        <f>IF($B54="","",IF($F54&gt;P$1,0,IF($F54=P$1,$J54,IF($C54-SUM($L54:O54)&lt;=$K54,$C54-SUM($L54:O54)-1,$K54))))</f>
        <v>78650</v>
      </c>
      <c r="Q54" s="230">
        <f>IF($B54="","",IF($F54&gt;Q$1,0,IF($F54=Q$1,$J54,IF($C54-SUM($L54:P54)&lt;=$K54,$C54-SUM($L54:P54)-1,$K54))))</f>
        <v>78650</v>
      </c>
      <c r="R54" s="231">
        <f>IF($B54="","",IF($F54&gt;R$1,0,IF($F54=R$1,$J54,IF($C54-SUM($L54:Q54)&lt;=$K54,$C54-SUM($L54:Q54)-1,$K54))))</f>
        <v>78650</v>
      </c>
      <c r="S54" s="231">
        <f>IF($B54="","",IF($F54&gt;S$1,0,IF($F54=S$1,$J54,IF($C54-SUM($L54:R54)&lt;=$K54,$C54-SUM($L54:R54)-1,$K54))))</f>
        <v>58437</v>
      </c>
      <c r="T54" s="231">
        <f>IF($B54="","",IF($F54&gt;T$1,0,IF($F54=T$1,$J54,IF($C54-SUM($L54:S54)&lt;=$K54,$C54-SUM($L54:S54)-1,$K54))))</f>
        <v>0</v>
      </c>
      <c r="U54" s="231">
        <f>IF($B54="","",IF($F54&gt;U$1,0,IF($F54=U$1,$J54,IF($C54-SUM($L54:T54)&lt;=$K54,$C54-SUM($L54:T54)-1,$K54))))</f>
        <v>0</v>
      </c>
      <c r="V54" s="231">
        <f>IF($B54="","",IF($F54&gt;V$1,0,IF($F54=V$1,$J54,IF($C54-SUM($L54:U54)&lt;=$K54,$C54-SUM($L54:U54)-1,$K54))))</f>
        <v>0</v>
      </c>
      <c r="W54" s="231">
        <f>IF($B54="","",IF($F54&gt;W$1,0,IF($F54=W$1,$J54,IF($C54-SUM($L54:V54)&lt;=$K54,$C54-SUM($L54:V54)-1,$K54))))</f>
        <v>0</v>
      </c>
      <c r="X54" s="231">
        <f>IF($B54="","",IF($F54&gt;X$1,0,IF($F54=X$1,$J54,IF($C54-SUM($L54:W54)&lt;=$K54,$C54-SUM($L54:W54)-1,$K54))))</f>
        <v>0</v>
      </c>
      <c r="Y54" s="231">
        <f>IF($B54="","",IF($F54&gt;Y$1,0,IF($F54=Y$1,$J54,IF($C54-SUM($L54:X54)&lt;=$K54,$C54-SUM($L54:X54)-1,$K54))))</f>
        <v>0</v>
      </c>
      <c r="Z54" s="231">
        <f>IF($B54="","",IF($F54&gt;Z$1,0,IF($F54=Z$1,$J54,IF($C54-SUM($L54:Y54)&lt;=$K54,$C54-SUM($L54:Y54)-1,$K54))))</f>
        <v>0</v>
      </c>
      <c r="AA54" s="231">
        <f>IF($B54="","",IF($F54&gt;AA$1,0,IF($F54=AA$1,$J54,IF($C54-SUM($L54:Z54)&lt;=$K54,$C54-SUM($L54:Z54)-1,$K54))))</f>
        <v>0</v>
      </c>
      <c r="AB54" s="231">
        <f>IF($B54="","",IF($F54&gt;AB$1,0,IF($F54=AB$1,$J54,IF($C54-SUM($L54:AA54)&lt;=$K54,$C54-SUM($L54:AA54)-1,$K54))))</f>
        <v>0</v>
      </c>
      <c r="AC54" s="227">
        <f t="shared" si="15"/>
        <v>550000</v>
      </c>
    </row>
    <row r="55" spans="1:29" ht="14" x14ac:dyDescent="0.2">
      <c r="A55" s="200">
        <v>7</v>
      </c>
      <c r="B55" s="220" t="s">
        <v>172</v>
      </c>
      <c r="C55" s="197">
        <v>1000000</v>
      </c>
      <c r="D55" s="156">
        <v>7</v>
      </c>
      <c r="E55" s="160" t="s">
        <v>66</v>
      </c>
      <c r="F55" s="162">
        <v>1</v>
      </c>
      <c r="G55" s="165" t="s">
        <v>140</v>
      </c>
      <c r="H55" s="167">
        <v>10</v>
      </c>
      <c r="I55" s="168">
        <f t="shared" si="11"/>
        <v>3</v>
      </c>
      <c r="J55" s="168">
        <f t="shared" si="12"/>
        <v>35750</v>
      </c>
      <c r="K55" s="168">
        <f t="shared" si="13"/>
        <v>143000</v>
      </c>
      <c r="L55" s="168">
        <f t="shared" si="14"/>
        <v>35750</v>
      </c>
      <c r="M55" s="168">
        <f>IF($B55="","",IF($F55&gt;M$1,0,IF($F55=M$1,$J55,IF($C55-SUM($L55:L55)&lt;=$K55,$C55-SUM($L55:L55)-1,$K55))))</f>
        <v>143000</v>
      </c>
      <c r="N55" s="168">
        <f>IF($B55="","",IF($F55&gt;N$1,0,IF($F55=N$1,$J55,IF($C55-SUM($L55:M55)&lt;=$K55,$C55-SUM($L55:M55)-1,$K55))))</f>
        <v>143000</v>
      </c>
      <c r="O55" s="168">
        <f>IF($B55="","",IF($F55&gt;O$1,0,IF($F55=O$1,$J55,IF($C55-SUM($L55:N55)&lt;=$K55,$C55-SUM($L55:N55)-1,$K55))))</f>
        <v>143000</v>
      </c>
      <c r="P55" s="224">
        <f>IF($B55="","",IF($F55&gt;P$1,0,IF($F55=P$1,$J55,IF($C55-SUM($L55:O55)&lt;=$K55,$C55-SUM($L55:O55)-1,$K55))))</f>
        <v>143000</v>
      </c>
      <c r="Q55" s="230">
        <f>IF($B55="","",IF($F55&gt;Q$1,0,IF($F55=Q$1,$J55,IF($C55-SUM($L55:P55)&lt;=$K55,$C55-SUM($L55:P55)-1,$K55))))</f>
        <v>143000</v>
      </c>
      <c r="R55" s="231">
        <f>IF($B55="","",IF($F55&gt;R$1,0,IF($F55=R$1,$J55,IF($C55-SUM($L55:Q55)&lt;=$K55,$C55-SUM($L55:Q55)-1,$K55))))</f>
        <v>143000</v>
      </c>
      <c r="S55" s="231">
        <f>IF($B55="","",IF($F55&gt;S$1,0,IF($F55=S$1,$J55,IF($C55-SUM($L55:R55)&lt;=$K55,$C55-SUM($L55:R55)-1,$K55))))</f>
        <v>106249</v>
      </c>
      <c r="T55" s="231">
        <f>IF($B55="","",IF($F55&gt;T$1,0,IF($F55=T$1,$J55,IF($C55-SUM($L55:S55)&lt;=$K55,$C55-SUM($L55:S55)-1,$K55))))</f>
        <v>0</v>
      </c>
      <c r="U55" s="231">
        <f>IF($B55="","",IF($F55&gt;U$1,0,IF($F55=U$1,$J55,IF($C55-SUM($L55:T55)&lt;=$K55,$C55-SUM($L55:T55)-1,$K55))))</f>
        <v>0</v>
      </c>
      <c r="V55" s="231">
        <f>IF($B55="","",IF($F55&gt;V$1,0,IF($F55=V$1,$J55,IF($C55-SUM($L55:U55)&lt;=$K55,$C55-SUM($L55:U55)-1,$K55))))</f>
        <v>0</v>
      </c>
      <c r="W55" s="231">
        <f>IF($B55="","",IF($F55&gt;W$1,0,IF($F55=W$1,$J55,IF($C55-SUM($L55:V55)&lt;=$K55,$C55-SUM($L55:V55)-1,$K55))))</f>
        <v>0</v>
      </c>
      <c r="X55" s="231">
        <f>IF($B55="","",IF($F55&gt;X$1,0,IF($F55=X$1,$J55,IF($C55-SUM($L55:W55)&lt;=$K55,$C55-SUM($L55:W55)-1,$K55))))</f>
        <v>0</v>
      </c>
      <c r="Y55" s="231">
        <f>IF($B55="","",IF($F55&gt;Y$1,0,IF($F55=Y$1,$J55,IF($C55-SUM($L55:X55)&lt;=$K55,$C55-SUM($L55:X55)-1,$K55))))</f>
        <v>0</v>
      </c>
      <c r="Z55" s="231">
        <f>IF($B55="","",IF($F55&gt;Z$1,0,IF($F55=Z$1,$J55,IF($C55-SUM($L55:Y55)&lt;=$K55,$C55-SUM($L55:Y55)-1,$K55))))</f>
        <v>0</v>
      </c>
      <c r="AA55" s="231">
        <f>IF($B55="","",IF($F55&gt;AA$1,0,IF($F55=AA$1,$J55,IF($C55-SUM($L55:Z55)&lt;=$K55,$C55-SUM($L55:Z55)-1,$K55))))</f>
        <v>0</v>
      </c>
      <c r="AB55" s="231">
        <f>IF($B55="","",IF($F55&gt;AB$1,0,IF($F55=AB$1,$J55,IF($C55-SUM($L55:AA55)&lt;=$K55,$C55-SUM($L55:AA55)-1,$K55))))</f>
        <v>0</v>
      </c>
      <c r="AC55" s="227">
        <f t="shared" si="15"/>
        <v>1000000</v>
      </c>
    </row>
    <row r="56" spans="1:29" ht="14" x14ac:dyDescent="0.2">
      <c r="A56" s="200">
        <v>8</v>
      </c>
      <c r="B56" s="220" t="s">
        <v>173</v>
      </c>
      <c r="C56" s="197">
        <v>700000</v>
      </c>
      <c r="D56" s="156">
        <v>4</v>
      </c>
      <c r="E56" s="160" t="s">
        <v>66</v>
      </c>
      <c r="F56" s="162">
        <v>1</v>
      </c>
      <c r="G56" s="165" t="s">
        <v>140</v>
      </c>
      <c r="H56" s="167">
        <v>4</v>
      </c>
      <c r="I56" s="168">
        <f t="shared" si="11"/>
        <v>9</v>
      </c>
      <c r="J56" s="168">
        <f t="shared" si="12"/>
        <v>131250</v>
      </c>
      <c r="K56" s="168">
        <f t="shared" si="13"/>
        <v>175000</v>
      </c>
      <c r="L56" s="168">
        <f t="shared" si="14"/>
        <v>131250</v>
      </c>
      <c r="M56" s="168">
        <f>IF($B56="","",IF($F56&gt;M$1,0,IF($F56=M$1,$J56,IF($C56-SUM($L56:L56)&lt;=$K56,$C56-SUM($L56:L56)-1,$K56))))</f>
        <v>175000</v>
      </c>
      <c r="N56" s="168">
        <f>IF($B56="","",IF($F56&gt;N$1,0,IF($F56=N$1,$J56,IF($C56-SUM($L56:M56)&lt;=$K56,$C56-SUM($L56:M56)-1,$K56))))</f>
        <v>175000</v>
      </c>
      <c r="O56" s="168">
        <f>IF($B56="","",IF($F56&gt;O$1,0,IF($F56=O$1,$J56,IF($C56-SUM($L56:N56)&lt;=$K56,$C56-SUM($L56:N56)-1,$K56))))</f>
        <v>175000</v>
      </c>
      <c r="P56" s="224">
        <f>IF($B56="","",IF($F56&gt;P$1,0,IF($F56=P$1,$J56,IF($C56-SUM($L56:O56)&lt;=$K56,$C56-SUM($L56:O56)-1,$K56))))</f>
        <v>43749</v>
      </c>
      <c r="Q56" s="230">
        <f>IF($B56="","",IF($F56&gt;Q$1,0,IF($F56=Q$1,$J56,IF($C56-SUM($L56:P56)&lt;=$K56,$C56-SUM($L56:P56)-1,$K56))))</f>
        <v>0</v>
      </c>
      <c r="R56" s="231">
        <f>IF($B56="","",IF($F56&gt;R$1,0,IF($F56=R$1,$J56,IF($C56-SUM($L56:Q56)&lt;=$K56,$C56-SUM($L56:Q56)-1,$K56))))</f>
        <v>0</v>
      </c>
      <c r="S56" s="231">
        <f>IF($B56="","",IF($F56&gt;S$1,0,IF($F56=S$1,$J56,IF($C56-SUM($L56:R56)&lt;=$K56,$C56-SUM($L56:R56)-1,$K56))))</f>
        <v>0</v>
      </c>
      <c r="T56" s="231">
        <f>IF($B56="","",IF($F56&gt;T$1,0,IF($F56=T$1,$J56,IF($C56-SUM($L56:S56)&lt;=$K56,$C56-SUM($L56:S56)-1,$K56))))</f>
        <v>0</v>
      </c>
      <c r="U56" s="231">
        <f>IF($B56="","",IF($F56&gt;U$1,0,IF($F56=U$1,$J56,IF($C56-SUM($L56:T56)&lt;=$K56,$C56-SUM($L56:T56)-1,$K56))))</f>
        <v>0</v>
      </c>
      <c r="V56" s="231">
        <f>IF($B56="","",IF($F56&gt;V$1,0,IF($F56=V$1,$J56,IF($C56-SUM($L56:U56)&lt;=$K56,$C56-SUM($L56:U56)-1,$K56))))</f>
        <v>0</v>
      </c>
      <c r="W56" s="231">
        <f>IF($B56="","",IF($F56&gt;W$1,0,IF($F56=W$1,$J56,IF($C56-SUM($L56:V56)&lt;=$K56,$C56-SUM($L56:V56)-1,$K56))))</f>
        <v>0</v>
      </c>
      <c r="X56" s="231">
        <f>IF($B56="","",IF($F56&gt;X$1,0,IF($F56=X$1,$J56,IF($C56-SUM($L56:W56)&lt;=$K56,$C56-SUM($L56:W56)-1,$K56))))</f>
        <v>0</v>
      </c>
      <c r="Y56" s="231">
        <f>IF($B56="","",IF($F56&gt;Y$1,0,IF($F56=Y$1,$J56,IF($C56-SUM($L56:X56)&lt;=$K56,$C56-SUM($L56:X56)-1,$K56))))</f>
        <v>0</v>
      </c>
      <c r="Z56" s="231">
        <f>IF($B56="","",IF($F56&gt;Z$1,0,IF($F56=Z$1,$J56,IF($C56-SUM($L56:Y56)&lt;=$K56,$C56-SUM($L56:Y56)-1,$K56))))</f>
        <v>0</v>
      </c>
      <c r="AA56" s="231">
        <f>IF($B56="","",IF($F56&gt;AA$1,0,IF($F56=AA$1,$J56,IF($C56-SUM($L56:Z56)&lt;=$K56,$C56-SUM($L56:Z56)-1,$K56))))</f>
        <v>0</v>
      </c>
      <c r="AB56" s="231">
        <f>IF($B56="","",IF($F56&gt;AB$1,0,IF($F56=AB$1,$J56,IF($C56-SUM($L56:AA56)&lt;=$K56,$C56-SUM($L56:AA56)-1,$K56))))</f>
        <v>0</v>
      </c>
      <c r="AC56" s="227">
        <f t="shared" si="15"/>
        <v>700000</v>
      </c>
    </row>
    <row r="57" spans="1:29" ht="14" x14ac:dyDescent="0.2">
      <c r="A57" s="200">
        <v>9</v>
      </c>
      <c r="B57" s="220" t="s">
        <v>174</v>
      </c>
      <c r="C57" s="197">
        <v>330000</v>
      </c>
      <c r="D57" s="156">
        <v>7</v>
      </c>
      <c r="E57" s="160" t="s">
        <v>66</v>
      </c>
      <c r="F57" s="162">
        <v>1</v>
      </c>
      <c r="G57" s="165" t="s">
        <v>140</v>
      </c>
      <c r="H57" s="167">
        <v>7</v>
      </c>
      <c r="I57" s="168">
        <f t="shared" si="11"/>
        <v>6</v>
      </c>
      <c r="J57" s="168">
        <f t="shared" si="12"/>
        <v>23595</v>
      </c>
      <c r="K57" s="168">
        <f t="shared" si="13"/>
        <v>47190</v>
      </c>
      <c r="L57" s="168">
        <f t="shared" si="14"/>
        <v>23595</v>
      </c>
      <c r="M57" s="168">
        <f>IF($B57="","",IF($F57&gt;M$1,0,IF($F57=M$1,$J57,IF($C57-SUM($L57:L57)&lt;=$K57,$C57-SUM($L57:L57)-1,$K57))))</f>
        <v>47190</v>
      </c>
      <c r="N57" s="168">
        <f>IF($B57="","",IF($F57&gt;N$1,0,IF($F57=N$1,$J57,IF($C57-SUM($L57:M57)&lt;=$K57,$C57-SUM($L57:M57)-1,$K57))))</f>
        <v>47190</v>
      </c>
      <c r="O57" s="168">
        <f>IF($B57="","",IF($F57&gt;O$1,0,IF($F57=O$1,$J57,IF($C57-SUM($L57:N57)&lt;=$K57,$C57-SUM($L57:N57)-1,$K57))))</f>
        <v>47190</v>
      </c>
      <c r="P57" s="224">
        <f>IF($B57="","",IF($F57&gt;P$1,0,IF($F57=P$1,$J57,IF($C57-SUM($L57:O57)&lt;=$K57,$C57-SUM($L57:O57)-1,$K57))))</f>
        <v>47190</v>
      </c>
      <c r="Q57" s="230">
        <f>IF($B57="","",IF($F57&gt;Q$1,0,IF($F57=Q$1,$J57,IF($C57-SUM($L57:P57)&lt;=$K57,$C57-SUM($L57:P57)-1,$K57))))</f>
        <v>47190</v>
      </c>
      <c r="R57" s="231">
        <f>IF($B57="","",IF($F57&gt;R$1,0,IF($F57=R$1,$J57,IF($C57-SUM($L57:Q57)&lt;=$K57,$C57-SUM($L57:Q57)-1,$K57))))</f>
        <v>47190</v>
      </c>
      <c r="S57" s="231">
        <f>IF($B57="","",IF($F57&gt;S$1,0,IF($F57=S$1,$J57,IF($C57-SUM($L57:R57)&lt;=$K57,$C57-SUM($L57:R57)-1,$K57))))</f>
        <v>23264</v>
      </c>
      <c r="T57" s="231">
        <f>IF($B57="","",IF($F57&gt;T$1,0,IF($F57=T$1,$J57,IF($C57-SUM($L57:S57)&lt;=$K57,$C57-SUM($L57:S57)-1,$K57))))</f>
        <v>0</v>
      </c>
      <c r="U57" s="231">
        <f>IF($B57="","",IF($F57&gt;U$1,0,IF($F57=U$1,$J57,IF($C57-SUM($L57:T57)&lt;=$K57,$C57-SUM($L57:T57)-1,$K57))))</f>
        <v>0</v>
      </c>
      <c r="V57" s="231">
        <f>IF($B57="","",IF($F57&gt;V$1,0,IF($F57=V$1,$J57,IF($C57-SUM($L57:U57)&lt;=$K57,$C57-SUM($L57:U57)-1,$K57))))</f>
        <v>0</v>
      </c>
      <c r="W57" s="231">
        <f>IF($B57="","",IF($F57&gt;W$1,0,IF($F57=W$1,$J57,IF($C57-SUM($L57:V57)&lt;=$K57,$C57-SUM($L57:V57)-1,$K57))))</f>
        <v>0</v>
      </c>
      <c r="X57" s="231">
        <f>IF($B57="","",IF($F57&gt;X$1,0,IF($F57=X$1,$J57,IF($C57-SUM($L57:W57)&lt;=$K57,$C57-SUM($L57:W57)-1,$K57))))</f>
        <v>0</v>
      </c>
      <c r="Y57" s="231">
        <f>IF($B57="","",IF($F57&gt;Y$1,0,IF($F57=Y$1,$J57,IF($C57-SUM($L57:X57)&lt;=$K57,$C57-SUM($L57:X57)-1,$K57))))</f>
        <v>0</v>
      </c>
      <c r="Z57" s="231">
        <f>IF($B57="","",IF($F57&gt;Z$1,0,IF($F57=Z$1,$J57,IF($C57-SUM($L57:Y57)&lt;=$K57,$C57-SUM($L57:Y57)-1,$K57))))</f>
        <v>0</v>
      </c>
      <c r="AA57" s="231">
        <f>IF($B57="","",IF($F57&gt;AA$1,0,IF($F57=AA$1,$J57,IF($C57-SUM($L57:Z57)&lt;=$K57,$C57-SUM($L57:Z57)-1,$K57))))</f>
        <v>0</v>
      </c>
      <c r="AB57" s="231">
        <f>IF($B57="","",IF($F57&gt;AB$1,0,IF($F57=AB$1,$J57,IF($C57-SUM($L57:AA57)&lt;=$K57,$C57-SUM($L57:AA57)-1,$K57))))</f>
        <v>0</v>
      </c>
      <c r="AC57" s="227">
        <f t="shared" si="15"/>
        <v>330000</v>
      </c>
    </row>
    <row r="58" spans="1:29" ht="14" x14ac:dyDescent="0.2">
      <c r="A58" s="200">
        <v>10</v>
      </c>
      <c r="B58" s="220" t="s">
        <v>175</v>
      </c>
      <c r="C58" s="197">
        <v>280000</v>
      </c>
      <c r="D58" s="156">
        <v>7</v>
      </c>
      <c r="E58" s="160" t="s">
        <v>66</v>
      </c>
      <c r="F58" s="162">
        <v>1</v>
      </c>
      <c r="G58" s="165" t="s">
        <v>140</v>
      </c>
      <c r="H58" s="167">
        <v>7</v>
      </c>
      <c r="I58" s="168">
        <f t="shared" si="11"/>
        <v>6</v>
      </c>
      <c r="J58" s="168">
        <f t="shared" si="12"/>
        <v>20020</v>
      </c>
      <c r="K58" s="168">
        <f t="shared" si="13"/>
        <v>40040</v>
      </c>
      <c r="L58" s="168">
        <f t="shared" si="14"/>
        <v>20020</v>
      </c>
      <c r="M58" s="168">
        <f>IF($B58="","",IF($F58&gt;M$1,0,IF($F58=M$1,$J58,IF($C58-SUM($L58:L58)&lt;=$K58,$C58-SUM($L58:L58)-1,$K58))))</f>
        <v>40040</v>
      </c>
      <c r="N58" s="168">
        <f>IF($B58="","",IF($F58&gt;N$1,0,IF($F58=N$1,$J58,IF($C58-SUM($L58:M58)&lt;=$K58,$C58-SUM($L58:M58)-1,$K58))))</f>
        <v>40040</v>
      </c>
      <c r="O58" s="168">
        <f>IF($B58="","",IF($F58&gt;O$1,0,IF($F58=O$1,$J58,IF($C58-SUM($L58:N58)&lt;=$K58,$C58-SUM($L58:N58)-1,$K58))))</f>
        <v>40040</v>
      </c>
      <c r="P58" s="224">
        <f>IF($B58="","",IF($F58&gt;P$1,0,IF($F58=P$1,$J58,IF($C58-SUM($L58:O58)&lt;=$K58,$C58-SUM($L58:O58)-1,$K58))))</f>
        <v>40040</v>
      </c>
      <c r="Q58" s="230">
        <f>IF($B58="","",IF($F58&gt;Q$1,0,IF($F58=Q$1,$J58,IF($C58-SUM($L58:P58)&lt;=$K58,$C58-SUM($L58:P58)-1,$K58))))</f>
        <v>40040</v>
      </c>
      <c r="R58" s="231">
        <f>IF($B58="","",IF($F58&gt;R$1,0,IF($F58=R$1,$J58,IF($C58-SUM($L58:Q58)&lt;=$K58,$C58-SUM($L58:Q58)-1,$K58))))</f>
        <v>40040</v>
      </c>
      <c r="S58" s="231">
        <f>IF($B58="","",IF($F58&gt;S$1,0,IF($F58=S$1,$J58,IF($C58-SUM($L58:R58)&lt;=$K58,$C58-SUM($L58:R58)-1,$K58))))</f>
        <v>19739</v>
      </c>
      <c r="T58" s="231">
        <f>IF($B58="","",IF($F58&gt;T$1,0,IF($F58=T$1,$J58,IF($C58-SUM($L58:S58)&lt;=$K58,$C58-SUM($L58:S58)-1,$K58))))</f>
        <v>0</v>
      </c>
      <c r="U58" s="231">
        <f>IF($B58="","",IF($F58&gt;U$1,0,IF($F58=U$1,$J58,IF($C58-SUM($L58:T58)&lt;=$K58,$C58-SUM($L58:T58)-1,$K58))))</f>
        <v>0</v>
      </c>
      <c r="V58" s="231">
        <f>IF($B58="","",IF($F58&gt;V$1,0,IF($F58=V$1,$J58,IF($C58-SUM($L58:U58)&lt;=$K58,$C58-SUM($L58:U58)-1,$K58))))</f>
        <v>0</v>
      </c>
      <c r="W58" s="231">
        <f>IF($B58="","",IF($F58&gt;W$1,0,IF($F58=W$1,$J58,IF($C58-SUM($L58:V58)&lt;=$K58,$C58-SUM($L58:V58)-1,$K58))))</f>
        <v>0</v>
      </c>
      <c r="X58" s="231">
        <f>IF($B58="","",IF($F58&gt;X$1,0,IF($F58=X$1,$J58,IF($C58-SUM($L58:W58)&lt;=$K58,$C58-SUM($L58:W58)-1,$K58))))</f>
        <v>0</v>
      </c>
      <c r="Y58" s="231">
        <f>IF($B58="","",IF($F58&gt;Y$1,0,IF($F58=Y$1,$J58,IF($C58-SUM($L58:X58)&lt;=$K58,$C58-SUM($L58:X58)-1,$K58))))</f>
        <v>0</v>
      </c>
      <c r="Z58" s="231">
        <f>IF($B58="","",IF($F58&gt;Z$1,0,IF($F58=Z$1,$J58,IF($C58-SUM($L58:Y58)&lt;=$K58,$C58-SUM($L58:Y58)-1,$K58))))</f>
        <v>0</v>
      </c>
      <c r="AA58" s="231">
        <f>IF($B58="","",IF($F58&gt;AA$1,0,IF($F58=AA$1,$J58,IF($C58-SUM($L58:Z58)&lt;=$K58,$C58-SUM($L58:Z58)-1,$K58))))</f>
        <v>0</v>
      </c>
      <c r="AB58" s="231">
        <f>IF($B58="","",IF($F58&gt;AB$1,0,IF($F58=AB$1,$J58,IF($C58-SUM($L58:AA58)&lt;=$K58,$C58-SUM($L58:AA58)-1,$K58))))</f>
        <v>0</v>
      </c>
      <c r="AC58" s="227">
        <f t="shared" si="15"/>
        <v>280000</v>
      </c>
    </row>
    <row r="59" spans="1:29" ht="14" x14ac:dyDescent="0.2">
      <c r="A59" s="200">
        <v>11</v>
      </c>
      <c r="B59" s="220" t="s">
        <v>176</v>
      </c>
      <c r="C59" s="197">
        <v>110000</v>
      </c>
      <c r="D59" s="156">
        <v>7</v>
      </c>
      <c r="E59" s="160" t="s">
        <v>66</v>
      </c>
      <c r="F59" s="162">
        <v>1</v>
      </c>
      <c r="G59" s="165" t="s">
        <v>140</v>
      </c>
      <c r="H59" s="167">
        <v>7</v>
      </c>
      <c r="I59" s="168">
        <f t="shared" si="11"/>
        <v>6</v>
      </c>
      <c r="J59" s="168">
        <f t="shared" si="12"/>
        <v>7865</v>
      </c>
      <c r="K59" s="168">
        <f t="shared" si="13"/>
        <v>15730</v>
      </c>
      <c r="L59" s="168">
        <f t="shared" si="14"/>
        <v>7865</v>
      </c>
      <c r="M59" s="168">
        <f>IF($B59="","",IF($F59&gt;M$1,0,IF($F59=M$1,$J59,IF($C59-SUM($L59:L59)&lt;=$K59,$C59-SUM($L59:L59)-1,$K59))))</f>
        <v>15730</v>
      </c>
      <c r="N59" s="168">
        <f>IF($B59="","",IF($F59&gt;N$1,0,IF($F59=N$1,$J59,IF($C59-SUM($L59:M59)&lt;=$K59,$C59-SUM($L59:M59)-1,$K59))))</f>
        <v>15730</v>
      </c>
      <c r="O59" s="168">
        <f>IF($B59="","",IF($F59&gt;O$1,0,IF($F59=O$1,$J59,IF($C59-SUM($L59:N59)&lt;=$K59,$C59-SUM($L59:N59)-1,$K59))))</f>
        <v>15730</v>
      </c>
      <c r="P59" s="224">
        <f>IF($B59="","",IF($F59&gt;P$1,0,IF($F59=P$1,$J59,IF($C59-SUM($L59:O59)&lt;=$K59,$C59-SUM($L59:O59)-1,$K59))))</f>
        <v>15730</v>
      </c>
      <c r="Q59" s="230">
        <f>IF($B59="","",IF($F59&gt;Q$1,0,IF($F59=Q$1,$J59,IF($C59-SUM($L59:P59)&lt;=$K59,$C59-SUM($L59:P59)-1,$K59))))</f>
        <v>15730</v>
      </c>
      <c r="R59" s="231">
        <f>IF($B59="","",IF($F59&gt;R$1,0,IF($F59=R$1,$J59,IF($C59-SUM($L59:Q59)&lt;=$K59,$C59-SUM($L59:Q59)-1,$K59))))</f>
        <v>15730</v>
      </c>
      <c r="S59" s="231">
        <f>IF($B59="","",IF($F59&gt;S$1,0,IF($F59=S$1,$J59,IF($C59-SUM($L59:R59)&lt;=$K59,$C59-SUM($L59:R59)-1,$K59))))</f>
        <v>7754</v>
      </c>
      <c r="T59" s="231">
        <f>IF($B59="","",IF($F59&gt;T$1,0,IF($F59=T$1,$J59,IF($C59-SUM($L59:S59)&lt;=$K59,$C59-SUM($L59:S59)-1,$K59))))</f>
        <v>0</v>
      </c>
      <c r="U59" s="231">
        <f>IF($B59="","",IF($F59&gt;U$1,0,IF($F59=U$1,$J59,IF($C59-SUM($L59:T59)&lt;=$K59,$C59-SUM($L59:T59)-1,$K59))))</f>
        <v>0</v>
      </c>
      <c r="V59" s="231">
        <f>IF($B59="","",IF($F59&gt;V$1,0,IF($F59=V$1,$J59,IF($C59-SUM($L59:U59)&lt;=$K59,$C59-SUM($L59:U59)-1,$K59))))</f>
        <v>0</v>
      </c>
      <c r="W59" s="231">
        <f>IF($B59="","",IF($F59&gt;W$1,0,IF($F59=W$1,$J59,IF($C59-SUM($L59:V59)&lt;=$K59,$C59-SUM($L59:V59)-1,$K59))))</f>
        <v>0</v>
      </c>
      <c r="X59" s="231">
        <f>IF($B59="","",IF($F59&gt;X$1,0,IF($F59=X$1,$J59,IF($C59-SUM($L59:W59)&lt;=$K59,$C59-SUM($L59:W59)-1,$K59))))</f>
        <v>0</v>
      </c>
      <c r="Y59" s="231">
        <f>IF($B59="","",IF($F59&gt;Y$1,0,IF($F59=Y$1,$J59,IF($C59-SUM($L59:X59)&lt;=$K59,$C59-SUM($L59:X59)-1,$K59))))</f>
        <v>0</v>
      </c>
      <c r="Z59" s="231">
        <f>IF($B59="","",IF($F59&gt;Z$1,0,IF($F59=Z$1,$J59,IF($C59-SUM($L59:Y59)&lt;=$K59,$C59-SUM($L59:Y59)-1,$K59))))</f>
        <v>0</v>
      </c>
      <c r="AA59" s="231">
        <f>IF($B59="","",IF($F59&gt;AA$1,0,IF($F59=AA$1,$J59,IF($C59-SUM($L59:Z59)&lt;=$K59,$C59-SUM($L59:Z59)-1,$K59))))</f>
        <v>0</v>
      </c>
      <c r="AB59" s="231">
        <f>IF($B59="","",IF($F59&gt;AB$1,0,IF($F59=AB$1,$J59,IF($C59-SUM($L59:AA59)&lt;=$K59,$C59-SUM($L59:AA59)-1,$K59))))</f>
        <v>0</v>
      </c>
      <c r="AC59" s="227">
        <f t="shared" si="15"/>
        <v>110000</v>
      </c>
    </row>
    <row r="60" spans="1:29" ht="14" x14ac:dyDescent="0.2">
      <c r="A60" s="200">
        <v>12</v>
      </c>
      <c r="B60" s="220" t="s">
        <v>177</v>
      </c>
      <c r="C60" s="197">
        <v>770000</v>
      </c>
      <c r="D60" s="156">
        <v>7</v>
      </c>
      <c r="E60" s="160" t="s">
        <v>66</v>
      </c>
      <c r="F60" s="162">
        <v>1</v>
      </c>
      <c r="G60" s="165" t="s">
        <v>140</v>
      </c>
      <c r="H60" s="167">
        <v>7</v>
      </c>
      <c r="I60" s="168">
        <f t="shared" si="11"/>
        <v>6</v>
      </c>
      <c r="J60" s="168">
        <f t="shared" si="12"/>
        <v>55055</v>
      </c>
      <c r="K60" s="168">
        <f t="shared" si="13"/>
        <v>110110</v>
      </c>
      <c r="L60" s="168">
        <f t="shared" si="14"/>
        <v>55055</v>
      </c>
      <c r="M60" s="168">
        <f>IF($B60="","",IF($F60&gt;M$1,0,IF($F60=M$1,$J60,IF($C60-SUM($L60:L60)&lt;=$K60,$C60-SUM($L60:L60)-1,$K60))))</f>
        <v>110110</v>
      </c>
      <c r="N60" s="168">
        <f>IF($B60="","",IF($F60&gt;N$1,0,IF($F60=N$1,$J60,IF($C60-SUM($L60:M60)&lt;=$K60,$C60-SUM($L60:M60)-1,$K60))))</f>
        <v>110110</v>
      </c>
      <c r="O60" s="168">
        <f>IF($B60="","",IF($F60&gt;O$1,0,IF($F60=O$1,$J60,IF($C60-SUM($L60:N60)&lt;=$K60,$C60-SUM($L60:N60)-1,$K60))))</f>
        <v>110110</v>
      </c>
      <c r="P60" s="224">
        <f>IF($B60="","",IF($F60&gt;P$1,0,IF($F60=P$1,$J60,IF($C60-SUM($L60:O60)&lt;=$K60,$C60-SUM($L60:O60)-1,$K60))))</f>
        <v>110110</v>
      </c>
      <c r="Q60" s="230">
        <f>IF($B60="","",IF($F60&gt;Q$1,0,IF($F60=Q$1,$J60,IF($C60-SUM($L60:P60)&lt;=$K60,$C60-SUM($L60:P60)-1,$K60))))</f>
        <v>110110</v>
      </c>
      <c r="R60" s="231">
        <f>IF($B60="","",IF($F60&gt;R$1,0,IF($F60=R$1,$J60,IF($C60-SUM($L60:Q60)&lt;=$K60,$C60-SUM($L60:Q60)-1,$K60))))</f>
        <v>110110</v>
      </c>
      <c r="S60" s="231">
        <f>IF($B60="","",IF($F60&gt;S$1,0,IF($F60=S$1,$J60,IF($C60-SUM($L60:R60)&lt;=$K60,$C60-SUM($L60:R60)-1,$K60))))</f>
        <v>54284</v>
      </c>
      <c r="T60" s="231">
        <f>IF($B60="","",IF($F60&gt;T$1,0,IF($F60=T$1,$J60,IF($C60-SUM($L60:S60)&lt;=$K60,$C60-SUM($L60:S60)-1,$K60))))</f>
        <v>0</v>
      </c>
      <c r="U60" s="231">
        <f>IF($B60="","",IF($F60&gt;U$1,0,IF($F60=U$1,$J60,IF($C60-SUM($L60:T60)&lt;=$K60,$C60-SUM($L60:T60)-1,$K60))))</f>
        <v>0</v>
      </c>
      <c r="V60" s="231">
        <f>IF($B60="","",IF($F60&gt;V$1,0,IF($F60=V$1,$J60,IF($C60-SUM($L60:U60)&lt;=$K60,$C60-SUM($L60:U60)-1,$K60))))</f>
        <v>0</v>
      </c>
      <c r="W60" s="231">
        <f>IF($B60="","",IF($F60&gt;W$1,0,IF($F60=W$1,$J60,IF($C60-SUM($L60:V60)&lt;=$K60,$C60-SUM($L60:V60)-1,$K60))))</f>
        <v>0</v>
      </c>
      <c r="X60" s="231">
        <f>IF($B60="","",IF($F60&gt;X$1,0,IF($F60=X$1,$J60,IF($C60-SUM($L60:W60)&lt;=$K60,$C60-SUM($L60:W60)-1,$K60))))</f>
        <v>0</v>
      </c>
      <c r="Y60" s="231">
        <f>IF($B60="","",IF($F60&gt;Y$1,0,IF($F60=Y$1,$J60,IF($C60-SUM($L60:X60)&lt;=$K60,$C60-SUM($L60:X60)-1,$K60))))</f>
        <v>0</v>
      </c>
      <c r="Z60" s="231">
        <f>IF($B60="","",IF($F60&gt;Z$1,0,IF($F60=Z$1,$J60,IF($C60-SUM($L60:Y60)&lt;=$K60,$C60-SUM($L60:Y60)-1,$K60))))</f>
        <v>0</v>
      </c>
      <c r="AA60" s="231">
        <f>IF($B60="","",IF($F60&gt;AA$1,0,IF($F60=AA$1,$J60,IF($C60-SUM($L60:Z60)&lt;=$K60,$C60-SUM($L60:Z60)-1,$K60))))</f>
        <v>0</v>
      </c>
      <c r="AB60" s="231">
        <f>IF($B60="","",IF($F60&gt;AB$1,0,IF($F60=AB$1,$J60,IF($C60-SUM($L60:AA60)&lt;=$K60,$C60-SUM($L60:AA60)-1,$K60))))</f>
        <v>0</v>
      </c>
      <c r="AC60" s="227">
        <f t="shared" si="15"/>
        <v>770000</v>
      </c>
    </row>
    <row r="61" spans="1:29" ht="14" x14ac:dyDescent="0.2">
      <c r="A61" s="200">
        <v>13</v>
      </c>
      <c r="B61" s="220"/>
      <c r="C61" s="197"/>
      <c r="D61" s="156"/>
      <c r="E61" s="160" t="s">
        <v>66</v>
      </c>
      <c r="F61" s="162"/>
      <c r="G61" s="165" t="s">
        <v>140</v>
      </c>
      <c r="H61" s="167"/>
      <c r="I61" s="168">
        <f t="shared" si="11"/>
        <v>13</v>
      </c>
      <c r="J61" s="168" t="e">
        <f t="shared" si="12"/>
        <v>#DIV/0!</v>
      </c>
      <c r="K61" s="168" t="e">
        <f t="shared" si="13"/>
        <v>#DIV/0!</v>
      </c>
      <c r="L61" s="168" t="str">
        <f t="shared" si="14"/>
        <v/>
      </c>
      <c r="M61" s="168" t="str">
        <f>IF($B61="","",IF($F61&gt;M$1,0,IF($F61=M$1,$J61,IF($C61-SUM($L61:L61)&lt;=$K61,$C61-SUM($L61:L61)-1,$K61))))</f>
        <v/>
      </c>
      <c r="N61" s="168" t="str">
        <f>IF($B61="","",IF($F61&gt;N$1,0,IF($F61=N$1,$J61,IF($C61-SUM($L61:M61)&lt;=$K61,$C61-SUM($L61:M61)-1,$K61))))</f>
        <v/>
      </c>
      <c r="O61" s="168" t="str">
        <f>IF($B61="","",IF($F61&gt;O$1,0,IF($F61=O$1,$J61,IF($C61-SUM($L61:N61)&lt;=$K61,$C61-SUM($L61:N61)-1,$K61))))</f>
        <v/>
      </c>
      <c r="P61" s="224" t="str">
        <f>IF($B61="","",IF($F61&gt;P$1,0,IF($F61=P$1,$J61,IF($C61-SUM($L61:O61)&lt;=$K61,$C61-SUM($L61:O61)-1,$K61))))</f>
        <v/>
      </c>
      <c r="Q61" s="230" t="str">
        <f>IF($B61="","",IF($F61&gt;Q$1,0,IF($F61=Q$1,$J61,IF($C61-SUM($L61:P61)&lt;=$K61,$C61-SUM($L61:P61)-1,$K61))))</f>
        <v/>
      </c>
      <c r="R61" s="231" t="str">
        <f>IF($B61="","",IF($F61&gt;R$1,0,IF($F61=R$1,$J61,IF($C61-SUM($L61:Q61)&lt;=$K61,$C61-SUM($L61:Q61)-1,$K61))))</f>
        <v/>
      </c>
      <c r="S61" s="231" t="str">
        <f>IF($B61="","",IF($F61&gt;S$1,0,IF($F61=S$1,$J61,IF($C61-SUM($L61:R61)&lt;=$K61,$C61-SUM($L61:R61)-1,$K61))))</f>
        <v/>
      </c>
      <c r="T61" s="231" t="str">
        <f>IF($B61="","",IF($F61&gt;T$1,0,IF($F61=T$1,$J61,IF($C61-SUM($L61:S61)&lt;=$K61,$C61-SUM($L61:S61)-1,$K61))))</f>
        <v/>
      </c>
      <c r="U61" s="231" t="str">
        <f>IF($B61="","",IF($F61&gt;U$1,0,IF($F61=U$1,$J61,IF($C61-SUM($L61:T61)&lt;=$K61,$C61-SUM($L61:T61)-1,$K61))))</f>
        <v/>
      </c>
      <c r="V61" s="231" t="str">
        <f>IF($B61="","",IF($F61&gt;V$1,0,IF($F61=V$1,$J61,IF($C61-SUM($L61:U61)&lt;=$K61,$C61-SUM($L61:U61)-1,$K61))))</f>
        <v/>
      </c>
      <c r="W61" s="231" t="str">
        <f>IF($B61="","",IF($F61&gt;W$1,0,IF($F61=W$1,$J61,IF($C61-SUM($L61:V61)&lt;=$K61,$C61-SUM($L61:V61)-1,$K61))))</f>
        <v/>
      </c>
      <c r="X61" s="231" t="str">
        <f>IF($B61="","",IF($F61&gt;X$1,0,IF($F61=X$1,$J61,IF($C61-SUM($L61:W61)&lt;=$K61,$C61-SUM($L61:W61)-1,$K61))))</f>
        <v/>
      </c>
      <c r="Y61" s="231" t="str">
        <f>IF($B61="","",IF($F61&gt;Y$1,0,IF($F61=Y$1,$J61,IF($C61-SUM($L61:X61)&lt;=$K61,$C61-SUM($L61:X61)-1,$K61))))</f>
        <v/>
      </c>
      <c r="Z61" s="231" t="str">
        <f>IF($B61="","",IF($F61&gt;Z$1,0,IF($F61=Z$1,$J61,IF($C61-SUM($L61:Y61)&lt;=$K61,$C61-SUM($L61:Y61)-1,$K61))))</f>
        <v/>
      </c>
      <c r="AA61" s="231" t="str">
        <f>IF($B61="","",IF($F61&gt;AA$1,0,IF($F61=AA$1,$J61,IF($C61-SUM($L61:Z61)&lt;=$K61,$C61-SUM($L61:Z61)-1,$K61))))</f>
        <v/>
      </c>
      <c r="AB61" s="231" t="str">
        <f>IF($B61="","",IF($F61&gt;AB$1,0,IF($F61=AB$1,$J61,IF($C61-SUM($L61:AA61)&lt;=$K61,$C61-SUM($L61:AA61)-1,$K61))))</f>
        <v/>
      </c>
      <c r="AC61" s="227" t="str">
        <f t="shared" si="15"/>
        <v/>
      </c>
    </row>
    <row r="62" spans="1:29" ht="14.5" thickBot="1" x14ac:dyDescent="0.25">
      <c r="A62" s="202">
        <v>14</v>
      </c>
      <c r="B62" s="221"/>
      <c r="C62" s="203"/>
      <c r="D62" s="204"/>
      <c r="E62" s="205" t="s">
        <v>66</v>
      </c>
      <c r="F62" s="206"/>
      <c r="G62" s="207" t="s">
        <v>140</v>
      </c>
      <c r="H62" s="208"/>
      <c r="I62" s="170">
        <f t="shared" si="11"/>
        <v>13</v>
      </c>
      <c r="J62" s="170" t="e">
        <f t="shared" si="12"/>
        <v>#DIV/0!</v>
      </c>
      <c r="K62" s="170" t="e">
        <f t="shared" si="13"/>
        <v>#DIV/0!</v>
      </c>
      <c r="L62" s="170" t="str">
        <f t="shared" si="14"/>
        <v/>
      </c>
      <c r="M62" s="170" t="str">
        <f>IF($B62="","",IF($F62&gt;M$1,0,IF($F62=M$1,$J62,IF($C62-SUM($L62:L62)&lt;=$K62,$C62-SUM($L62:L62)-1,$K62))))</f>
        <v/>
      </c>
      <c r="N62" s="170" t="str">
        <f>IF($B62="","",IF($F62&gt;N$1,0,IF($F62=N$1,$J62,IF($C62-SUM($L62:M62)&lt;=$K62,$C62-SUM($L62:M62)-1,$K62))))</f>
        <v/>
      </c>
      <c r="O62" s="170" t="str">
        <f>IF($B62="","",IF($F62&gt;O$1,0,IF($F62=O$1,$J62,IF($C62-SUM($L62:N62)&lt;=$K62,$C62-SUM($L62:N62)-1,$K62))))</f>
        <v/>
      </c>
      <c r="P62" s="225" t="str">
        <f>IF($B62="","",IF($F62&gt;P$1,0,IF($F62=P$1,$J62,IF($C62-SUM($L62:O62)&lt;=$K62,$C62-SUM($L62:O62)-1,$K62))))</f>
        <v/>
      </c>
      <c r="Q62" s="232" t="str">
        <f>IF($B62="","",IF($F62&gt;Q$1,0,IF($F62=Q$1,$J62,IF($C62-SUM($L62:P62)&lt;=$K62,$C62-SUM($L62:P62)-1,$K62))))</f>
        <v/>
      </c>
      <c r="R62" s="233" t="str">
        <f>IF($B62="","",IF($F62&gt;R$1,0,IF($F62=R$1,$J62,IF($C62-SUM($L62:Q62)&lt;=$K62,$C62-SUM($L62:Q62)-1,$K62))))</f>
        <v/>
      </c>
      <c r="S62" s="233" t="str">
        <f>IF($B62="","",IF($F62&gt;S$1,0,IF($F62=S$1,$J62,IF($C62-SUM($L62:R62)&lt;=$K62,$C62-SUM($L62:R62)-1,$K62))))</f>
        <v/>
      </c>
      <c r="T62" s="233" t="str">
        <f>IF($B62="","",IF($F62&gt;T$1,0,IF($F62=T$1,$J62,IF($C62-SUM($L62:S62)&lt;=$K62,$C62-SUM($L62:S62)-1,$K62))))</f>
        <v/>
      </c>
      <c r="U62" s="233" t="str">
        <f>IF($B62="","",IF($F62&gt;U$1,0,IF($F62=U$1,$J62,IF($C62-SUM($L62:T62)&lt;=$K62,$C62-SUM($L62:T62)-1,$K62))))</f>
        <v/>
      </c>
      <c r="V62" s="233" t="str">
        <f>IF($B62="","",IF($F62&gt;V$1,0,IF($F62=V$1,$J62,IF($C62-SUM($L62:U62)&lt;=$K62,$C62-SUM($L62:U62)-1,$K62))))</f>
        <v/>
      </c>
      <c r="W62" s="233" t="str">
        <f>IF($B62="","",IF($F62&gt;W$1,0,IF($F62=W$1,$J62,IF($C62-SUM($L62:V62)&lt;=$K62,$C62-SUM($L62:V62)-1,$K62))))</f>
        <v/>
      </c>
      <c r="X62" s="233" t="str">
        <f>IF($B62="","",IF($F62&gt;X$1,0,IF($F62=X$1,$J62,IF($C62-SUM($L62:W62)&lt;=$K62,$C62-SUM($L62:W62)-1,$K62))))</f>
        <v/>
      </c>
      <c r="Y62" s="233" t="str">
        <f>IF($B62="","",IF($F62&gt;Y$1,0,IF($F62=Y$1,$J62,IF($C62-SUM($L62:X62)&lt;=$K62,$C62-SUM($L62:X62)-1,$K62))))</f>
        <v/>
      </c>
      <c r="Z62" s="233" t="str">
        <f>IF($B62="","",IF($F62&gt;Z$1,0,IF($F62=Z$1,$J62,IF($C62-SUM($L62:Y62)&lt;=$K62,$C62-SUM($L62:Y62)-1,$K62))))</f>
        <v/>
      </c>
      <c r="AA62" s="233" t="str">
        <f>IF($B62="","",IF($F62&gt;AA$1,0,IF($F62=AA$1,$J62,IF($C62-SUM($L62:Z62)&lt;=$K62,$C62-SUM($L62:Z62)-1,$K62))))</f>
        <v/>
      </c>
      <c r="AB62" s="233" t="str">
        <f>IF($B62="","",IF($F62&gt;AB$1,0,IF($F62=AB$1,$J62,IF($C62-SUM($L62:AA62)&lt;=$K62,$C62-SUM($L62:AA62)-1,$K62))))</f>
        <v/>
      </c>
      <c r="AC62" s="228" t="str">
        <f t="shared" si="15"/>
        <v/>
      </c>
    </row>
    <row r="63" spans="1:29" ht="15" thickTop="1" thickBot="1" x14ac:dyDescent="0.25">
      <c r="A63" s="214"/>
      <c r="B63" s="215" t="s">
        <v>178</v>
      </c>
      <c r="C63" s="210">
        <f>SUM(C49:C62)</f>
        <v>18400000</v>
      </c>
      <c r="D63" s="211"/>
      <c r="E63" s="216"/>
      <c r="F63" s="211"/>
      <c r="G63" s="211"/>
      <c r="H63" s="212"/>
      <c r="I63" s="213"/>
      <c r="J63" s="213"/>
      <c r="K63" s="217" t="s">
        <v>144</v>
      </c>
      <c r="L63" s="218">
        <f>SUM(L49:L62)</f>
        <v>1197632</v>
      </c>
      <c r="M63" s="218">
        <f t="shared" ref="M63:P63" si="16">SUM(M49:M62)</f>
        <v>2057940</v>
      </c>
      <c r="N63" s="218">
        <f t="shared" si="16"/>
        <v>2057940</v>
      </c>
      <c r="O63" s="218">
        <f t="shared" si="16"/>
        <v>2057940</v>
      </c>
      <c r="P63" s="226">
        <f t="shared" si="16"/>
        <v>1926689</v>
      </c>
      <c r="Q63" s="234">
        <f t="shared" ref="Q63" si="17">SUM(Q49:Q62)</f>
        <v>1882940</v>
      </c>
      <c r="R63" s="235">
        <f t="shared" ref="R63" si="18">SUM(R49:R62)</f>
        <v>1882389</v>
      </c>
      <c r="S63" s="235">
        <f t="shared" ref="S63" si="19">SUM(S49:S62)</f>
        <v>1567521</v>
      </c>
      <c r="T63" s="235">
        <f t="shared" ref="T63" si="20">SUM(T49:T62)</f>
        <v>1228000</v>
      </c>
      <c r="U63" s="235">
        <f t="shared" ref="U63" si="21">SUM(U49:U62)</f>
        <v>1228000</v>
      </c>
      <c r="V63" s="235">
        <f t="shared" ref="V63" si="22">SUM(V49:V62)</f>
        <v>688998</v>
      </c>
      <c r="W63" s="235">
        <f t="shared" ref="W63" si="23">SUM(W49:W62)</f>
        <v>216000</v>
      </c>
      <c r="X63" s="235">
        <f t="shared" ref="X63" si="24">SUM(X49:X62)</f>
        <v>216000</v>
      </c>
      <c r="Y63" s="235">
        <f t="shared" ref="Y63" si="25">SUM(Y49:Y62)</f>
        <v>191999</v>
      </c>
      <c r="Z63" s="235">
        <f t="shared" ref="Z63" si="26">SUM(Z49:Z62)</f>
        <v>0</v>
      </c>
      <c r="AA63" s="235">
        <f t="shared" ref="AA63" si="27">SUM(AA49:AA62)</f>
        <v>0</v>
      </c>
      <c r="AB63" s="235">
        <f t="shared" ref="AB63:AC63" si="28">SUM(AB49:AB62)</f>
        <v>0</v>
      </c>
      <c r="AC63" s="236">
        <f t="shared" si="28"/>
        <v>18400000</v>
      </c>
    </row>
  </sheetData>
  <mergeCells count="22">
    <mergeCell ref="Q3:AC3"/>
    <mergeCell ref="A47:A48"/>
    <mergeCell ref="E47:G48"/>
    <mergeCell ref="H47:H48"/>
    <mergeCell ref="L47:P47"/>
    <mergeCell ref="Q47:AC47"/>
    <mergeCell ref="I47:I48"/>
    <mergeCell ref="J47:J48"/>
    <mergeCell ref="K47:K48"/>
    <mergeCell ref="B47:B48"/>
    <mergeCell ref="C47:C48"/>
    <mergeCell ref="D47:D48"/>
    <mergeCell ref="L3:P3"/>
    <mergeCell ref="A3:A4"/>
    <mergeCell ref="B3:B4"/>
    <mergeCell ref="C3:C4"/>
    <mergeCell ref="K3:K4"/>
    <mergeCell ref="D3:D4"/>
    <mergeCell ref="E3:G4"/>
    <mergeCell ref="H3:H4"/>
    <mergeCell ref="I3:I4"/>
    <mergeCell ref="J3:J4"/>
  </mergeCells>
  <phoneticPr fontId="28"/>
  <pageMargins left="0.7" right="0.7" top="0.75" bottom="0.75" header="0.3" footer="0.3"/>
  <pageSetup paperSize="9" scale="65" orientation="landscape" r:id="rId1"/>
</worksheet>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3.1.3.0</vt:lpwstr>
      <vt:lpwstr>3.1.5.0</vt:lpwstr>
    </vt:vector>
  </property>
  <property fmtid="{DCFEDD21-7773-49B2-8022-6FC58DB5260B}" pid="3" name="LastSavedVersion">
    <vt:lpwstr>3.1.5.0</vt:lpwstr>
  </property>
  <property fmtid="{DCFEDD21-7773-49B2-8022-6FC58DB5260B}" pid="4" name="LastSavedDate">
    <vt:filetime>2021-06-10T06:39:49Z</vt:filetime>
  </property>
</Properties>
</file>